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A_DIS\1-ISO\Freienfeld\FRKP\APFRKP\ABGABE\0_2020.06.29-CD blau ABGABE\"/>
    </mc:Choice>
  </mc:AlternateContent>
  <xr:revisionPtr revIDLastSave="0" documentId="13_ncr:1_{E6D1F6C3-3243-4ED7-AE35-25AE394B924D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OFFERTA" sheetId="6" r:id="rId1"/>
    <sheet name="A Misura" sheetId="1" r:id="rId2"/>
    <sheet name="A Corpo" sheetId="3" r:id="rId3"/>
    <sheet name="Oneri sicurezza" sheetId="8" r:id="rId4"/>
    <sheet name="Comuni" sheetId="4" state="hidden" r:id="rId5"/>
  </sheets>
  <definedNames>
    <definedName name="codice">#REF!</definedName>
    <definedName name="Comuni">Comuni!$A$2:$A$118</definedName>
    <definedName name="dislocazione">Comuni!$F$4:$F$9</definedName>
    <definedName name="Gemeinden">Comuni!$B$2:$B$118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E38" i="6"/>
  <c r="H17" i="3"/>
  <c r="H6" i="3" s="1"/>
  <c r="H8" i="1"/>
  <c r="H8" i="3"/>
  <c r="H9" i="3" s="1"/>
  <c r="D9" i="3" s="1"/>
  <c r="I17" i="3"/>
  <c r="I17" i="1"/>
  <c r="A17" i="1"/>
  <c r="E36" i="6" l="1"/>
  <c r="H7" i="3"/>
  <c r="H19" i="8"/>
  <c r="H7" i="8" s="1"/>
  <c r="E41" i="6" s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A40" i="1"/>
  <c r="A23" i="1"/>
  <c r="A22" i="1"/>
  <c r="A38" i="1"/>
  <c r="A18" i="1"/>
  <c r="A35" i="1"/>
  <c r="A32" i="1"/>
  <c r="A34" i="1"/>
  <c r="A24" i="1"/>
  <c r="A29" i="1"/>
  <c r="A63" i="1"/>
  <c r="A88" i="1"/>
  <c r="A31" i="1"/>
  <c r="A51" i="1"/>
  <c r="A84" i="1"/>
  <c r="A83" i="1"/>
  <c r="A95" i="1"/>
  <c r="A27" i="1"/>
  <c r="A57" i="1"/>
  <c r="A55" i="1"/>
  <c r="A69" i="1"/>
  <c r="A71" i="1"/>
  <c r="A78" i="1"/>
  <c r="A37" i="1"/>
  <c r="A47" i="1"/>
  <c r="A65" i="1"/>
  <c r="A41" i="1"/>
  <c r="A43" i="1"/>
  <c r="A67" i="1"/>
  <c r="A91" i="1"/>
  <c r="A56" i="1"/>
  <c r="A45" i="1"/>
  <c r="A26" i="1"/>
  <c r="A82" i="1"/>
  <c r="A62" i="1"/>
  <c r="A50" i="1"/>
  <c r="A70" i="1"/>
  <c r="A28" i="1"/>
  <c r="A72" i="1"/>
  <c r="A61" i="1"/>
  <c r="A76" i="1"/>
  <c r="A53" i="1"/>
  <c r="A77" i="1"/>
  <c r="A59" i="1"/>
  <c r="A19" i="1"/>
  <c r="A44" i="1"/>
  <c r="A52" i="1"/>
  <c r="A79" i="1"/>
  <c r="A66" i="1"/>
  <c r="A20" i="1"/>
  <c r="A21" i="1"/>
  <c r="A25" i="1"/>
  <c r="A30" i="1"/>
  <c r="A33" i="1"/>
  <c r="A36" i="1"/>
  <c r="A39" i="1"/>
  <c r="A42" i="1"/>
  <c r="A46" i="1"/>
  <c r="A48" i="1"/>
  <c r="A49" i="1"/>
  <c r="A54" i="1"/>
  <c r="A58" i="1"/>
  <c r="A60" i="1"/>
  <c r="A64" i="1"/>
  <c r="H7" i="1" l="1"/>
  <c r="E35" i="6" s="1"/>
  <c r="E37" i="6" s="1"/>
  <c r="A68" i="1"/>
  <c r="A73" i="1" s="1"/>
  <c r="H9" i="1" l="1"/>
  <c r="D9" i="1" s="1"/>
  <c r="E42" i="6"/>
  <c r="E39" i="6"/>
  <c r="A39" i="6" s="1"/>
  <c r="A74" i="1"/>
  <c r="A75" i="1"/>
  <c r="A80" i="1"/>
  <c r="A81" i="1"/>
  <c r="A85" i="1"/>
  <c r="A86" i="1"/>
  <c r="A87" i="1"/>
  <c r="A89" i="1"/>
  <c r="A90" i="1"/>
  <c r="A92" i="1"/>
  <c r="A93" i="1"/>
  <c r="A94" i="1" s="1"/>
</calcChain>
</file>

<file path=xl/sharedStrings.xml><?xml version="1.0" encoding="utf-8"?>
<sst xmlns="http://schemas.openxmlformats.org/spreadsheetml/2006/main" count="574" uniqueCount="466">
  <si>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</si>
  <si>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</si>
  <si>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</si>
  <si>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</si>
  <si>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</si>
  <si>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</si>
  <si>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</si>
  <si>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</si>
  <si>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</si>
  <si>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</si>
  <si>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</si>
  <si>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</si>
  <si>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</si>
  <si>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</si>
  <si>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</si>
  <si>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</si>
  <si>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</si>
  <si>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</si>
  <si>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</si>
  <si>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</si>
  <si>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</si>
  <si>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</si>
  <si>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</si>
  <si>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</si>
  <si>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</si>
  <si>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</si>
  <si>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</si>
  <si>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</si>
  <si>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</si>
  <si>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</si>
  <si>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</si>
  <si>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</si>
  <si>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</si>
  <si>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</si>
  <si>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</si>
  <si>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</si>
  <si>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</si>
  <si>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</si>
  <si>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</si>
  <si>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</si>
  <si>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</si>
  <si>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</si>
  <si>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</si>
  <si>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</si>
  <si>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</si>
  <si>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</si>
  <si>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</si>
  <si>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</si>
  <si>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</si>
  <si>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</si>
  <si>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</si>
  <si>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</si>
  <si>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</si>
  <si>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</si>
  <si>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</si>
  <si>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</si>
  <si>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</si>
  <si>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</si>
  <si>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</si>
  <si>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</si>
  <si>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</si>
  <si>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</si>
  <si>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</si>
  <si>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</si>
  <si>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</si>
  <si>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</si>
  <si>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</si>
  <si>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</si>
  <si>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</si>
  <si>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</si>
  <si>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</si>
  <si>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</si>
  <si>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</si>
  <si>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</si>
  <si>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</si>
  <si>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</si>
  <si>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</si>
  <si>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</si>
  <si>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</si>
  <si>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</si>
  <si>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</si>
  <si>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</si>
  <si>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</si>
  <si>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</si>
  <si>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</si>
  <si>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</si>
  <si>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</si>
  <si>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</si>
  <si>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</si>
  <si>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</si>
  <si>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</si>
  <si>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</si>
  <si>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</si>
  <si>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</si>
  <si>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</si>
  <si>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</si>
  <si>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</si>
  <si>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</si>
  <si>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</si>
  <si>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</si>
  <si>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</si>
  <si>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</si>
  <si>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</si>
  <si>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</si>
  <si>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</si>
  <si>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</si>
  <si>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</si>
  <si>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</si>
  <si>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</si>
  <si>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</si>
  <si>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</si>
  <si>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</si>
  <si>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</si>
  <si>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</si>
  <si>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</si>
  <si>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</si>
  <si>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</si>
  <si>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</si>
  <si>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</si>
  <si>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</si>
  <si>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</si>
  <si>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</si>
  <si>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</si>
  <si>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</si>
  <si>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</si>
  <si>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</si>
  <si>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</si>
  <si>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</si>
  <si>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</si>
  <si>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</si>
  <si>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</si>
  <si>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</si>
  <si>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</si>
  <si>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</si>
  <si>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</si>
  <si>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</si>
  <si>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</si>
  <si>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</si>
  <si>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</si>
  <si>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</si>
  <si>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</si>
  <si>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</si>
  <si>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</si>
  <si>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</si>
  <si>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</si>
  <si>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</si>
  <si>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</si>
  <si>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</si>
  <si>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</si>
  <si>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</si>
  <si>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</si>
  <si>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</si>
  <si>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</si>
  <si>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</si>
  <si>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</si>
  <si>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</si>
  <si>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</si>
  <si>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</si>
  <si>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</si>
  <si>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</si>
  <si>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</si>
  <si>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</si>
  <si>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</si>
  <si>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</si>
  <si>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</si>
  <si>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</si>
  <si>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</si>
  <si>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</si>
  <si>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</si>
  <si>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</si>
  <si>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</si>
  <si>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</si>
  <si>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</si>
  <si>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</si>
  <si>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</si>
  <si>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</si>
  <si>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</si>
  <si>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</si>
  <si>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</si>
  <si>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</si>
  <si>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</si>
  <si>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</si>
  <si>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</si>
  <si>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</si>
  <si>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</si>
  <si>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</si>
  <si>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</si>
  <si>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</si>
  <si>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</si>
  <si>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</si>
  <si>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</si>
  <si>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</si>
  <si>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</si>
  <si>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</si>
  <si>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</si>
  <si>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</si>
  <si>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</si>
  <si>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</si>
  <si>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</si>
  <si>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</si>
  <si>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</si>
  <si>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</si>
  <si>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</si>
  <si>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</si>
  <si>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</si>
  <si>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</si>
  <si>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</si>
  <si>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</si>
  <si>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</si>
  <si>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</si>
  <si>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</si>
  <si>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</si>
  <si>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</si>
  <si>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</si>
  <si>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</si>
  <si>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</si>
  <si>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</si>
  <si>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</si>
  <si>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</si>
  <si>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</si>
  <si>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</si>
  <si>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</si>
  <si>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</si>
  <si>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</si>
  <si>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</si>
  <si>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</si>
  <si>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</si>
  <si>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</si>
  <si>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</si>
  <si>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</si>
  <si>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</si>
  <si>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</si>
  <si>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</si>
  <si>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</si>
  <si>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</si>
  <si>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</si>
  <si>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</si>
  <si>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</si>
  <si>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</si>
  <si>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</si>
  <si>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</si>
  <si>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ALLEGATO C1 - a misura LISTA DELLE CATEGORIE DI LAVORAZIONE E FORNITURE OFFERTA CON PREZZI UNITARI
ANLAGE C1 - auf Aufmaß VERZEICHNIS DER ARBEITEN UND LIEFERUNGEN ANGEBOT MIT EINHEITSPREISEN</t>
  </si>
  <si>
    <t>Denominazione</t>
  </si>
  <si>
    <t>*</t>
  </si>
  <si>
    <t xml:space="preserve"> *</t>
  </si>
  <si>
    <t>Denominazione:</t>
  </si>
  <si>
    <t>Dati appalto:</t>
  </si>
  <si>
    <t>Comune:</t>
  </si>
  <si>
    <t>Dislocazione:</t>
  </si>
  <si>
    <t>Cod. programma annuale opere pubbliche:</t>
  </si>
  <si>
    <t>Dati impresa:</t>
  </si>
  <si>
    <t>Ragione o denominazione sociale:</t>
  </si>
  <si>
    <t>Codice fiscale (impresa):</t>
  </si>
  <si>
    <t>Sede impresa:</t>
  </si>
  <si>
    <t>Lavori a misura</t>
  </si>
  <si>
    <t>No.</t>
  </si>
  <si>
    <t>Pos.n.</t>
  </si>
  <si>
    <t>Unità di misura</t>
  </si>
  <si>
    <t>Quantità</t>
  </si>
  <si>
    <t>Prezzo unitario</t>
  </si>
  <si>
    <t>Prezzo totale (quantità per prezzo unitario)</t>
  </si>
  <si>
    <t>A misura</t>
  </si>
  <si>
    <t>Categorie SOA</t>
  </si>
  <si>
    <t>Riepilogo</t>
  </si>
  <si>
    <t>Cod. CPV prevalente:</t>
  </si>
  <si>
    <t>Lavori a corpo</t>
  </si>
  <si>
    <t>A corpo</t>
  </si>
  <si>
    <t>Oneri di sicurezza</t>
  </si>
  <si>
    <t>Importo lavori a corpo:</t>
  </si>
  <si>
    <t>Importo totale offerto per lavori a corpo SENZA oneri di sicurezza:</t>
  </si>
  <si>
    <t>RIEPILOGO</t>
  </si>
  <si>
    <t>Importo Lavori a MISURA</t>
  </si>
  <si>
    <t>Importo Lavori a CORPO</t>
  </si>
  <si>
    <t>Importo a base d'asta senza oneri di sicurezza</t>
  </si>
  <si>
    <t>Termine presentazione offerte:</t>
  </si>
  <si>
    <t>Anno prezziario di riferimento:</t>
  </si>
  <si>
    <t>Cod. CIG</t>
  </si>
  <si>
    <t>Importo a base d'asta (al netto degli oneri di sicurezza): A Misura</t>
  </si>
  <si>
    <t>Importo a base d'asta (al netto degli oneri di sicurezza): A Corpo</t>
  </si>
  <si>
    <t>Importo a base d'asta senza oneri di sicurezza:</t>
  </si>
  <si>
    <t>Importo totale offerto per lavori a misura SENZA oneri di sicurezza:</t>
  </si>
  <si>
    <t>Ribasso in lettere</t>
  </si>
  <si>
    <t>ALLEGATO C1 - LISTA DELLE CATEGORIE DI LAVORAZIONE E FORNITURE OFFERTA CON PREZZI UNITARI
LISTA DELLE CATEGORIE DI LAVORAZIONE E FORNITURE
OFFERTA CON PREZZI UNITARI</t>
  </si>
  <si>
    <t>ALLEGATO C1 - a corpo LISTA DELLE CATEGORIE DI LAVORAZIONE E FORNITURE OFFERTA CON PREZZI UNITARI
LISTA DELLE CATEGORIE DI LAVORAZIONE E FORNITURE
OFFERTA CON PREZZI UNITARI</t>
  </si>
  <si>
    <t>Importo totale oneri di sicurezza:</t>
  </si>
  <si>
    <t>ALLEGATO C1 - Oneri sicurezza LISTA DELLE CATEGORIE DI LAVORAZIONE E FORNITURE OFFERTA CON PREZZI UNITARI
ANLAGE C1 - auf Aufmaß VERZEICHNIS DER ARBEITEN UND LIEFERUNGEN ANGEBOT MIT EINHEITSPREISEN</t>
  </si>
  <si>
    <t>Oneri sicurezza</t>
  </si>
  <si>
    <t>Importo totale offerto per lavori Lavori A Misura e/o A Corpo CON oneri di sicurezza</t>
  </si>
  <si>
    <t>Importo totale offerto per lavori Lavori A Misura e/o A Corpo SENZA oneri di sicurezza</t>
  </si>
  <si>
    <t>Progetto esecutivo</t>
  </si>
  <si>
    <t>Z522C3294D</t>
  </si>
  <si>
    <t>51</t>
  </si>
  <si>
    <t>PREZZI ELEMENTARI</t>
  </si>
  <si>
    <t>51.01</t>
  </si>
  <si>
    <t>MANO D'OPERA</t>
  </si>
  <si>
    <t>51.01.01</t>
  </si>
  <si>
    <t>Settore edile/civile</t>
  </si>
  <si>
    <t>51.01.01.02</t>
  </si>
  <si>
    <t>Operaio spec.</t>
  </si>
  <si>
    <t>h</t>
  </si>
  <si>
    <t>OS06</t>
  </si>
  <si>
    <t>51.01.01.03</t>
  </si>
  <si>
    <t>Operaio qual.</t>
  </si>
  <si>
    <t>51.02</t>
  </si>
  <si>
    <t>NOLI</t>
  </si>
  <si>
    <t>51.02.01</t>
  </si>
  <si>
    <t>MEZZI DI TRASPORTO</t>
  </si>
  <si>
    <t>51.02.01.14</t>
  </si>
  <si>
    <t>Autocarro con cassa ribaltabile, 3 lati</t>
  </si>
  <si>
    <t>51.02.01.14.G</t>
  </si>
  <si>
    <t>peso (Autorizzazione speciale) 33 t</t>
  </si>
  <si>
    <t>54</t>
  </si>
  <si>
    <t>MOVIMENTI DI TERRA, DEMOLIZIONI</t>
  </si>
  <si>
    <t>54.01</t>
  </si>
  <si>
    <t>SCAVI</t>
  </si>
  <si>
    <t>54.01.02</t>
  </si>
  <si>
    <t>SCAVI A SEZIONE RISTRETTA (LAVORI DI SCAVO A SEZIONE OBBLIGATA)</t>
  </si>
  <si>
    <t>54.01.02.01</t>
  </si>
  <si>
    <t>Scavo a sezione ristretta in materiale</t>
  </si>
  <si>
    <t>54.01.02.01.B</t>
  </si>
  <si>
    <t>deposito laterale entro 5,0 m, senza caricamento su mezzo e senza trasporto</t>
  </si>
  <si>
    <t>m3</t>
  </si>
  <si>
    <t>54.01.03</t>
  </si>
  <si>
    <t>SCARIFICATURE</t>
  </si>
  <si>
    <t>54.01.03.01</t>
  </si>
  <si>
    <t>Scarificatura</t>
  </si>
  <si>
    <t>54.01.03.01.C</t>
  </si>
  <si>
    <t xml:space="preserve">**Elaborazione del sottofondo esistente dopo la rimozione del manto esistente per una profonditá di ca. 5cm (erpicatura, arieggatura, livellazione, rullatura, adattamento altezza ai muri esistenti e.a.). </t>
  </si>
  <si>
    <t>m2</t>
  </si>
  <si>
    <t>54.02</t>
  </si>
  <si>
    <t>DEMOLIZIONI</t>
  </si>
  <si>
    <t>54.02.02</t>
  </si>
  <si>
    <t>Rimozioni di elementi costruttivi</t>
  </si>
  <si>
    <t>54.02.02.06</t>
  </si>
  <si>
    <t>**Rimozione e smaltimento delle porte da calcio</t>
  </si>
  <si>
    <t>cad</t>
  </si>
  <si>
    <t>54.02.10</t>
  </si>
  <si>
    <t>PERFORAZIONI A ROTAZIONE</t>
  </si>
  <si>
    <t>54.02.10.02</t>
  </si>
  <si>
    <t>Perforazione a rotazione di conglomerato cementizio</t>
  </si>
  <si>
    <t>54.02.10.02.K</t>
  </si>
  <si>
    <t>D = da Ø 102 a Ø 132mm</t>
  </si>
  <si>
    <t>cm</t>
  </si>
  <si>
    <t>54.02.21</t>
  </si>
  <si>
    <t>**Rimozione e smaltimento incl oneri di discarica di superfici sportive</t>
  </si>
  <si>
    <t>54.02.21.01</t>
  </si>
  <si>
    <t>**Rimozione e smaltimento di un manto di erba artificiale</t>
  </si>
  <si>
    <t>54.02.21.01.A</t>
  </si>
  <si>
    <t>**Rimozione, cernita e smalitmento incl. oneri di discarica del manto in erba artificiale esistente</t>
  </si>
  <si>
    <t>54.10</t>
  </si>
  <si>
    <t>RILEVATI E RINTERRI</t>
  </si>
  <si>
    <t>54.10.02</t>
  </si>
  <si>
    <t>SOLA ESECUZIONE DI RILEVATI E RINTERRI</t>
  </si>
  <si>
    <t>54.10.02.05</t>
  </si>
  <si>
    <t>Rinterro di scavi a sezione ristretta</t>
  </si>
  <si>
    <t>54.10.02.05.A</t>
  </si>
  <si>
    <t>per opere sensibili a cedimenti</t>
  </si>
  <si>
    <t>54.10.03</t>
  </si>
  <si>
    <t>FORNITURA DI MATERIALE DA CAVA DI PRESTITO ED ESECUZIONE DI RILEVATI E RINTERRI</t>
  </si>
  <si>
    <t>54.10.03.16</t>
  </si>
  <si>
    <t>**Piano di posa - graniglia di granulometria, 4cm (posata in cantiere) con pezzattura 12/18mm</t>
  </si>
  <si>
    <t>54.10.03.17</t>
  </si>
  <si>
    <t>**Piano di posa - sabbia di frantoio, 3cm (posata in cantiere) con pezzattura 0,2/2,0mm</t>
  </si>
  <si>
    <t>58</t>
  </si>
  <si>
    <t>OPERE IN CONGLOMERATO CEMENTIZIO ARMATO E NON ARMATO</t>
  </si>
  <si>
    <t>58.02</t>
  </si>
  <si>
    <t>CASSERI</t>
  </si>
  <si>
    <t>58.02.20</t>
  </si>
  <si>
    <t>Casseforme per piccoli manufatti</t>
  </si>
  <si>
    <t>58.02.20.01</t>
  </si>
  <si>
    <t>Casseratura per piccoli manufatti</t>
  </si>
  <si>
    <t>58.02.20.01.A</t>
  </si>
  <si>
    <t>per struttura superficiale S2</t>
  </si>
  <si>
    <t>58.03</t>
  </si>
  <si>
    <t>CONGLOMERATO CEMENTIZIO PER MANUFATTI ARMATI E NON ARMATI</t>
  </si>
  <si>
    <t>58.03.02</t>
  </si>
  <si>
    <t>CONGLOMERATO CEMENTIZIO PER MANUFATTI DI QUALUNQUE UBICAZIONE, FORMA E DIMENSIONE</t>
  </si>
  <si>
    <t>58.03.02.15</t>
  </si>
  <si>
    <t>Calcestruzzo per opere con classe di esposizione e relativa classe di resistenza minima</t>
  </si>
  <si>
    <t>58.03.02.15.E</t>
  </si>
  <si>
    <t>C25/30   XC2</t>
  </si>
  <si>
    <t>58.03.90</t>
  </si>
  <si>
    <t>SOVRAPPREZZI</t>
  </si>
  <si>
    <t>58.03.90.08</t>
  </si>
  <si>
    <t>Sovrapprezzo per piccoli manufatti</t>
  </si>
  <si>
    <t>58.10</t>
  </si>
  <si>
    <t>ACCIAIO PER ARMATURA</t>
  </si>
  <si>
    <t>58.10.02</t>
  </si>
  <si>
    <t>Barre d'acciaio</t>
  </si>
  <si>
    <t>58.10.02.02</t>
  </si>
  <si>
    <t>Barre ad aderenza migl. controllate in stabilimento</t>
  </si>
  <si>
    <t>58.10.02.02.B</t>
  </si>
  <si>
    <t>acciaio B450C</t>
  </si>
  <si>
    <t>kg</t>
  </si>
  <si>
    <t>75</t>
  </si>
  <si>
    <t>TUBAZIONI, FORNITURA E POSA IN OPERA</t>
  </si>
  <si>
    <t>75.80</t>
  </si>
  <si>
    <t>LAVORI ACCESSORI</t>
  </si>
  <si>
    <t>75.80.61</t>
  </si>
  <si>
    <t>**Spurgo con canal jet di tutte tubazioni di drenaggio esistenti (DN90, DN160, DN200)</t>
  </si>
  <si>
    <t>75.80.61.01</t>
  </si>
  <si>
    <t>a c</t>
  </si>
  <si>
    <t>77</t>
  </si>
  <si>
    <t>POZZETTI PREFABBRICATI</t>
  </si>
  <si>
    <t>77.06</t>
  </si>
  <si>
    <t>POZZETTI IN CONGLOMERATO CEMENTIZIO NON ARMATO, RETTANGOLARI</t>
  </si>
  <si>
    <t>77.06.01</t>
  </si>
  <si>
    <t>POZZETTI PER AMBIENTE NON AGGRESSIVO</t>
  </si>
  <si>
    <t>77.06.01.01</t>
  </si>
  <si>
    <t>Pozzetto 0,10 bar</t>
  </si>
  <si>
    <t>77.06.01.01.B</t>
  </si>
  <si>
    <t>*40 x 40 cm, con riempimento in cls magro</t>
  </si>
  <si>
    <t>77.06.01.01.D</t>
  </si>
  <si>
    <t>60 x 60 cm</t>
  </si>
  <si>
    <t>77.06.01.12</t>
  </si>
  <si>
    <t>**pozzetto 100x100cm sifonato e diaframmato (opzionale)</t>
  </si>
  <si>
    <t>78</t>
  </si>
  <si>
    <t>CHIUSINI, CADITOIE, GRIGLIE, CANALETTE PREFABBRICATE, ACCESSORI PER POZZETTI</t>
  </si>
  <si>
    <t>78.01</t>
  </si>
  <si>
    <t>CHIUSINI IN GHISA</t>
  </si>
  <si>
    <t>78.01.01</t>
  </si>
  <si>
    <t>CHIUSINI TOTALMENTE IN GHISA</t>
  </si>
  <si>
    <t>78.01.01.22</t>
  </si>
  <si>
    <t>*Chiusino quadrangolare in ghisa sferoidale C250 con manto in erba artificiale:</t>
  </si>
  <si>
    <t>78.01.01.22.B</t>
  </si>
  <si>
    <t>*400x400mm, ca. 25kg con manto in erba artificale</t>
  </si>
  <si>
    <t>78.01.01.22.D</t>
  </si>
  <si>
    <t>*600x600mm, ca. 50kg con manto in erba artificale</t>
  </si>
  <si>
    <t>98</t>
  </si>
  <si>
    <t>**COSTRUZIONI SPORTIVI</t>
  </si>
  <si>
    <t>98.01</t>
  </si>
  <si>
    <t>**costruzioni sportivi</t>
  </si>
  <si>
    <t>98.01.01</t>
  </si>
  <si>
    <t>**lavori per erba sintetica</t>
  </si>
  <si>
    <t>98.01.01.01</t>
  </si>
  <si>
    <t>**Manto in erba sintetica omologato, altezza fibra min.50mm</t>
  </si>
  <si>
    <t>98.01.01.02</t>
  </si>
  <si>
    <t>**Linee di giuoco, larghezza 10cm o 12cm</t>
  </si>
  <si>
    <t>m</t>
  </si>
  <si>
    <t>98.01.01.03</t>
  </si>
  <si>
    <t>**rimozione e reinstallazione delle panchine esistenti</t>
  </si>
  <si>
    <t>98.01.02</t>
  </si>
  <si>
    <t>**attrezzatura di gioco</t>
  </si>
  <si>
    <t>98.01.02.01</t>
  </si>
  <si>
    <t>**porte da calcio (competizione), 7,32x2,44m</t>
  </si>
  <si>
    <t>98.01.02.02</t>
  </si>
  <si>
    <t xml:space="preserve">**bandierine angolo </t>
  </si>
  <si>
    <t>98.01.03</t>
  </si>
  <si>
    <t>**adattamento impianto d'irrigazione</t>
  </si>
  <si>
    <t>98.01.03.01</t>
  </si>
  <si>
    <t>**Adattamento dell'impianto di irrigazione esistente ("lavori idraulici")</t>
  </si>
  <si>
    <t>a corpo</t>
  </si>
  <si>
    <t>98.01.03.02</t>
  </si>
  <si>
    <t>**Adattamento dell'impianto di irrigazione esistente - "regolazione" (variabile dopo il controllo delle condizioni esistenti)</t>
  </si>
  <si>
    <t>98.01.03.03</t>
  </si>
  <si>
    <t>**Cambiamento pompa di superficie per l'impianto di irrigazione, ca. 11kW (prestazioni opzionali da definire direttamente con la committenza)</t>
  </si>
  <si>
    <t>99</t>
  </si>
  <si>
    <t>**SICUREZZA</t>
  </si>
  <si>
    <t>99.01</t>
  </si>
  <si>
    <t>**MISURE DI SICUREZZA</t>
  </si>
  <si>
    <t>99.01.01</t>
  </si>
  <si>
    <t>**MISURE DI SICUREZZA IN GENERE</t>
  </si>
  <si>
    <t>30</t>
  </si>
  <si>
    <t>99.01.01.01</t>
  </si>
  <si>
    <t>** Misure di sicurezza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</si>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</sst>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3" formatCode="_-* #,##0.00_-;\-* #,##0.00_-;_-* &quot;-&quot;??_-;_-@_-"/>
    <numFmt numFmtId="164" formatCode="#,##0.00\ &quot;€&quot;"/>
    <numFmt numFmtId="165" formatCode="000000"/>
    <numFmt numFmtId="166" formatCode="00000000&quot;-&quot;0"/>
    <numFmt numFmtId="167" formatCode="dd\/mm\/yyyy;@"/>
    <numFmt numFmtId="168" formatCode="_-&quot;€&quot;\ * #,##0.00_-;\-&quot;€&quot;\ * #,##0.00_-;_-&quot;€&quot;\ * &quot;-&quot;??_-;_-@_-"/>
    <numFmt numFmtId="169" formatCode="#,##0.00_ ;\-#,##0.00\ "/>
    <numFmt numFmtId="170" formatCode=";;;"/>
  </numFmts>
  <fonts count="11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">
    <xf numFmtId="0" fontId="0" fillId="0" borderId="0"/>
    <xf numFmtId="168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6" fillId="0" borderId="0" applyFont="0" applyFill="0" applyBorder="0" applyAlignment="0" applyProtection="0"/>
  </cellStyleXfs>
  <cellXfs count="135">
    <xf numFmtId="0" fontId="0" fillId="0" borderId="0" xfId="0"/>
    <xf numFmtId="0" fontId="5" fillId="0" borderId="0" xfId="0" applyFont="1" applyProtection="1">
      <protection hidden="1"/>
    </xf>
    <xf numFmtId="0" fontId="3" fillId="0" borderId="1" xfId="0" applyFont="1" applyBorder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vertical="center" wrapText="1"/>
      <protection hidden="1"/>
    </xf>
    <xf numFmtId="0" fontId="5" fillId="2" borderId="4" xfId="0" applyFont="1" applyFill="1" applyBorder="1" applyAlignment="1" applyProtection="1">
      <alignment horizontal="center" vertical="center" textRotation="90" wrapText="1"/>
      <protection hidden="1"/>
    </xf>
    <xf numFmtId="0" fontId="5" fillId="2" borderId="5" xfId="0" applyFont="1" applyFill="1" applyBorder="1" applyAlignment="1" applyProtection="1">
      <alignment horizontal="center" vertical="center" textRotation="90" wrapText="1"/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10" fontId="4" fillId="2" borderId="4" xfId="9" applyNumberFormat="1" applyFont="1" applyFill="1" applyBorder="1" applyAlignment="1" applyProtection="1">
      <alignment horizontal="right" vertical="center" indent="1"/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0" fontId="0" fillId="0" borderId="0" xfId="0" applyAlignment="1"/>
    <xf numFmtId="0" fontId="7" fillId="0" borderId="0" xfId="0" applyFont="1" applyAlignment="1"/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0" borderId="7" xfId="0" applyFont="1" applyBorder="1" applyAlignment="1"/>
    <xf numFmtId="0" fontId="0" fillId="0" borderId="6" xfId="0" applyFont="1" applyBorder="1" applyAlignment="1"/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protection hidden="1"/>
    </xf>
    <xf numFmtId="9" fontId="0" fillId="0" borderId="0" xfId="0" applyNumberFormat="1" applyProtection="1"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wrapText="1"/>
      <protection hidden="1"/>
    </xf>
    <xf numFmtId="2" fontId="5" fillId="0" borderId="4" xfId="0" applyNumberFormat="1" applyFont="1" applyFill="1" applyBorder="1" applyAlignment="1" applyProtection="1">
      <alignment vertical="center" wrapText="1"/>
      <protection hidden="1"/>
    </xf>
    <xf numFmtId="2" fontId="4" fillId="2" borderId="4" xfId="2" applyNumberFormat="1" applyFont="1" applyFill="1" applyBorder="1" applyAlignment="1" applyProtection="1">
      <alignment horizontal="right" vertical="center" indent="1"/>
      <protection hidden="1"/>
    </xf>
    <xf numFmtId="2" fontId="5" fillId="4" borderId="4" xfId="2" applyNumberFormat="1" applyFont="1" applyFill="1" applyBorder="1" applyAlignment="1" applyProtection="1">
      <alignment vertical="center" wrapText="1"/>
    </xf>
    <xf numFmtId="0" fontId="4" fillId="4" borderId="4" xfId="0" applyNumberFormat="1" applyFont="1" applyFill="1" applyBorder="1" applyAlignment="1" applyProtection="1"/>
    <xf numFmtId="167" fontId="4" fillId="0" borderId="0" xfId="0" applyNumberFormat="1" applyFont="1" applyFill="1" applyBorder="1" applyProtection="1"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6" borderId="4" xfId="0" applyFont="1" applyFill="1" applyBorder="1" applyAlignment="1" applyProtection="1">
      <alignment vertical="center" wrapText="1"/>
      <protection hidden="1"/>
    </xf>
    <xf numFmtId="0" fontId="5" fillId="6" borderId="4" xfId="0" applyNumberFormat="1" applyFont="1" applyFill="1" applyBorder="1" applyAlignment="1" applyProtection="1">
      <alignment vertical="center" wrapText="1"/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hidden="1"/>
    </xf>
    <xf numFmtId="49" fontId="5" fillId="6" borderId="4" xfId="0" applyNumberFormat="1" applyFont="1" applyFill="1" applyBorder="1" applyAlignment="1" applyProtection="1">
      <alignment vertical="center" wrapText="1"/>
      <protection hidden="1"/>
    </xf>
    <xf numFmtId="16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9" fontId="5" fillId="0" borderId="0" xfId="2" applyNumberFormat="1" applyFont="1" applyProtection="1">
      <protection hidden="1"/>
    </xf>
    <xf numFmtId="2" fontId="5" fillId="0" borderId="0" xfId="0" applyNumberFormat="1" applyFont="1" applyProtection="1">
      <protection hidden="1"/>
    </xf>
    <xf numFmtId="170" fontId="0" fillId="0" borderId="0" xfId="0" applyNumberFormat="1" applyProtection="1">
      <protection hidden="1"/>
    </xf>
    <xf numFmtId="2" fontId="5" fillId="6" borderId="4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/>
    <xf numFmtId="2" fontId="5" fillId="6" borderId="4" xfId="0" applyNumberFormat="1" applyFont="1" applyFill="1" applyBorder="1" applyAlignment="1" applyProtection="1">
      <alignment vertical="center" wrapText="1"/>
      <protection locked="0" hidden="1"/>
    </xf>
    <xf numFmtId="2" fontId="5" fillId="0" borderId="0" xfId="0" applyNumberFormat="1" applyFont="1" applyProtection="1">
      <protection locked="0"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4" borderId="4" xfId="0" applyFont="1" applyFill="1" applyBorder="1" applyAlignment="1" applyProtection="1">
      <alignment vertical="center" wrapText="1"/>
      <protection hidden="1"/>
    </xf>
    <xf numFmtId="0" fontId="5" fillId="4" borderId="4" xfId="0" applyNumberFormat="1" applyFont="1" applyFill="1" applyBorder="1" applyAlignment="1" applyProtection="1">
      <alignment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2" fontId="5" fillId="4" borderId="4" xfId="0" applyNumberFormat="1" applyFont="1" applyFill="1" applyBorder="1" applyAlignment="1" applyProtection="1">
      <alignment vertical="center" wrapText="1"/>
      <protection hidden="1"/>
    </xf>
    <xf numFmtId="49" fontId="5" fillId="4" borderId="4" xfId="0" applyNumberFormat="1" applyFont="1" applyFill="1" applyBorder="1" applyAlignment="1" applyProtection="1">
      <alignment vertical="center" wrapText="1"/>
      <protection hidden="1"/>
    </xf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4" fillId="2" borderId="3" xfId="0" applyNumberFormat="1" applyFont="1" applyFill="1" applyBorder="1" applyAlignment="1" applyProtection="1">
      <alignment vertical="center" wrapText="1"/>
      <protection hidden="1"/>
    </xf>
    <xf numFmtId="0" fontId="4" fillId="4" borderId="4" xfId="0" applyNumberFormat="1" applyFont="1" applyFill="1" applyBorder="1" applyAlignment="1" applyProtection="1">
      <protection locked="0"/>
    </xf>
    <xf numFmtId="165" fontId="4" fillId="4" borderId="4" xfId="0" applyNumberFormat="1" applyFont="1" applyFill="1" applyBorder="1" applyAlignment="1" applyProtection="1">
      <alignment vertical="center"/>
      <protection locked="0"/>
    </xf>
    <xf numFmtId="166" fontId="4" fillId="4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wrapText="1"/>
    </xf>
    <xf numFmtId="0" fontId="0" fillId="0" borderId="0" xfId="0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0" xfId="0" applyFont="1" applyFill="1" applyBorder="1" applyProtection="1"/>
    <xf numFmtId="0" fontId="3" fillId="0" borderId="1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5" fillId="0" borderId="2" xfId="0" applyFont="1" applyFill="1" applyBorder="1" applyAlignment="1" applyProtection="1"/>
    <xf numFmtId="0" fontId="5" fillId="0" borderId="3" xfId="0" applyFont="1" applyFill="1" applyBorder="1" applyAlignment="1" applyProtection="1"/>
    <xf numFmtId="0" fontId="5" fillId="0" borderId="3" xfId="0" applyFont="1" applyFill="1" applyBorder="1" applyAlignment="1" applyProtection="1">
      <alignment horizontal="center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0" fontId="5" fillId="0" borderId="2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7" fontId="5" fillId="0" borderId="0" xfId="2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0" fontId="5" fillId="0" borderId="3" xfId="0" applyFont="1" applyBorder="1" applyProtection="1"/>
    <xf numFmtId="0" fontId="5" fillId="0" borderId="5" xfId="0" applyFont="1" applyBorder="1" applyProtection="1"/>
    <xf numFmtId="165" fontId="4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166" fontId="4" fillId="4" borderId="4" xfId="0" applyNumberFormat="1" applyFont="1" applyFill="1" applyBorder="1" applyAlignment="1" applyProtection="1">
      <alignment vertical="center"/>
    </xf>
    <xf numFmtId="0" fontId="4" fillId="0" borderId="0" xfId="0" applyFont="1" applyProtection="1"/>
    <xf numFmtId="0" fontId="4" fillId="0" borderId="0" xfId="0" applyFont="1" applyFill="1" applyBorder="1" applyProtection="1"/>
    <xf numFmtId="166" fontId="4" fillId="0" borderId="0" xfId="0" applyNumberFormat="1" applyFont="1" applyFill="1" applyBorder="1" applyAlignment="1" applyProtection="1">
      <alignment vertical="center"/>
    </xf>
    <xf numFmtId="0" fontId="0" fillId="0" borderId="5" xfId="0" applyBorder="1" applyProtection="1"/>
    <xf numFmtId="0" fontId="5" fillId="0" borderId="0" xfId="0" applyFont="1" applyFill="1" applyBorder="1" applyAlignment="1" applyProtection="1"/>
    <xf numFmtId="0" fontId="0" fillId="0" borderId="0" xfId="0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Border="1" applyProtection="1"/>
    <xf numFmtId="0" fontId="0" fillId="0" borderId="0" xfId="0" applyFill="1" applyProtection="1"/>
    <xf numFmtId="0" fontId="5" fillId="0" borderId="0" xfId="0" applyFont="1" applyFill="1" applyBorder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0" fontId="5" fillId="4" borderId="4" xfId="0" applyNumberFormat="1" applyFont="1" applyFill="1" applyBorder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wrapText="1"/>
    </xf>
    <xf numFmtId="164" fontId="4" fillId="0" borderId="2" xfId="0" applyNumberFormat="1" applyFont="1" applyFill="1" applyBorder="1" applyAlignment="1" applyProtection="1">
      <alignment vertical="center"/>
    </xf>
    <xf numFmtId="164" fontId="4" fillId="0" borderId="3" xfId="0" applyNumberFormat="1" applyFont="1" applyFill="1" applyBorder="1" applyAlignment="1" applyProtection="1">
      <alignment vertical="center"/>
    </xf>
    <xf numFmtId="164" fontId="4" fillId="0" borderId="5" xfId="0" applyNumberFormat="1" applyFont="1" applyFill="1" applyBorder="1" applyAlignment="1" applyProtection="1">
      <alignment vertical="center"/>
    </xf>
    <xf numFmtId="0" fontId="5" fillId="4" borderId="2" xfId="0" applyFont="1" applyFill="1" applyBorder="1" applyAlignment="1" applyProtection="1">
      <alignment horizontal="left" wrapText="1"/>
    </xf>
    <xf numFmtId="0" fontId="5" fillId="4" borderId="3" xfId="0" applyFont="1" applyFill="1" applyBorder="1" applyAlignment="1" applyProtection="1">
      <alignment horizontal="left" wrapText="1"/>
    </xf>
    <xf numFmtId="0" fontId="5" fillId="4" borderId="5" xfId="0" applyFont="1" applyFill="1" applyBorder="1" applyAlignment="1" applyProtection="1">
      <alignment horizontal="left" wrapText="1"/>
    </xf>
    <xf numFmtId="0" fontId="5" fillId="4" borderId="2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0" fontId="5" fillId="5" borderId="5" xfId="0" applyFont="1" applyFill="1" applyBorder="1" applyAlignment="1" applyProtection="1">
      <alignment horizontal="center"/>
      <protection locked="0"/>
    </xf>
    <xf numFmtId="164" fontId="5" fillId="7" borderId="4" xfId="2" applyNumberFormat="1" applyFont="1" applyFill="1" applyBorder="1" applyAlignment="1" applyProtection="1">
      <alignment vertical="center" wrapText="1"/>
    </xf>
    <xf numFmtId="164" fontId="5" fillId="8" borderId="4" xfId="2" applyNumberFormat="1" applyFont="1" applyFill="1" applyBorder="1" applyAlignment="1" applyProtection="1">
      <alignment vertical="center" wrapText="1"/>
    </xf>
    <xf numFmtId="7" fontId="9" fillId="10" borderId="4" xfId="2" applyNumberFormat="1" applyFont="1" applyFill="1" applyBorder="1" applyAlignment="1" applyProtection="1">
      <alignment horizontal="center" vertical="center" wrapText="1"/>
    </xf>
    <xf numFmtId="7" fontId="5" fillId="7" borderId="2" xfId="2" applyNumberFormat="1" applyFont="1" applyFill="1" applyBorder="1" applyAlignment="1" applyProtection="1">
      <alignment horizontal="center" vertical="center" wrapText="1"/>
    </xf>
    <xf numFmtId="7" fontId="5" fillId="7" borderId="3" xfId="2" applyNumberFormat="1" applyFont="1" applyFill="1" applyBorder="1" applyAlignment="1" applyProtection="1">
      <alignment horizontal="center" vertical="center" wrapText="1"/>
    </xf>
    <xf numFmtId="7" fontId="5" fillId="7" borderId="5" xfId="2" applyNumberFormat="1" applyFont="1" applyFill="1" applyBorder="1" applyAlignment="1" applyProtection="1">
      <alignment horizontal="center" vertical="center" wrapText="1"/>
    </xf>
    <xf numFmtId="7" fontId="5" fillId="8" borderId="2" xfId="2" applyNumberFormat="1" applyFont="1" applyFill="1" applyBorder="1" applyAlignment="1" applyProtection="1">
      <alignment horizontal="center" vertical="center" wrapText="1"/>
    </xf>
    <xf numFmtId="7" fontId="5" fillId="8" borderId="3" xfId="2" applyNumberFormat="1" applyFont="1" applyFill="1" applyBorder="1" applyAlignment="1" applyProtection="1">
      <alignment horizontal="center" vertical="center" wrapText="1"/>
    </xf>
    <xf numFmtId="7" fontId="5" fillId="8" borderId="5" xfId="2" applyNumberFormat="1" applyFont="1" applyFill="1" applyBorder="1" applyAlignment="1" applyProtection="1">
      <alignment horizontal="center" vertical="center" wrapText="1"/>
    </xf>
    <xf numFmtId="164" fontId="0" fillId="7" borderId="4" xfId="0" applyNumberFormat="1" applyFill="1" applyBorder="1" applyAlignment="1" applyProtection="1"/>
    <xf numFmtId="10" fontId="5" fillId="7" borderId="4" xfId="9" applyNumberFormat="1" applyFont="1" applyFill="1" applyBorder="1" applyAlignment="1" applyProtection="1">
      <alignment vertical="center" wrapText="1"/>
    </xf>
    <xf numFmtId="164" fontId="5" fillId="9" borderId="2" xfId="2" applyNumberFormat="1" applyFont="1" applyFill="1" applyBorder="1" applyAlignment="1" applyProtection="1">
      <alignment horizontal="center" vertical="center" wrapText="1"/>
      <protection locked="0"/>
    </xf>
    <xf numFmtId="164" fontId="5" fillId="9" borderId="3" xfId="2" applyNumberFormat="1" applyFont="1" applyFill="1" applyBorder="1" applyAlignment="1" applyProtection="1">
      <alignment horizontal="center" vertical="center" wrapText="1"/>
      <protection locked="0"/>
    </xf>
    <xf numFmtId="164" fontId="5" fillId="9" borderId="5" xfId="2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4" fillId="2" borderId="3" xfId="0" applyNumberFormat="1" applyFont="1" applyFill="1" applyBorder="1" applyAlignment="1" applyProtection="1">
      <alignment vertical="center" wrapText="1"/>
      <protection hidden="1"/>
    </xf>
    <xf numFmtId="49" fontId="4" fillId="2" borderId="5" xfId="0" applyNumberFormat="1" applyFont="1" applyFill="1" applyBorder="1" applyAlignment="1" applyProtection="1">
      <alignment vertical="center" wrapText="1"/>
      <protection hidden="1"/>
    </xf>
    <xf numFmtId="0" fontId="4" fillId="2" borderId="2" xfId="0" applyNumberFormat="1" applyFont="1" applyFill="1" applyBorder="1" applyAlignment="1" applyProtection="1">
      <alignment vertical="center" wrapText="1"/>
      <protection hidden="1"/>
    </xf>
    <xf numFmtId="0" fontId="4" fillId="2" borderId="3" xfId="0" applyNumberFormat="1" applyFont="1" applyFill="1" applyBorder="1" applyAlignment="1" applyProtection="1">
      <alignment vertical="center" wrapText="1"/>
      <protection hidden="1"/>
    </xf>
    <xf numFmtId="0" fontId="4" fillId="2" borderId="5" xfId="0" applyNumberFormat="1" applyFont="1" applyFill="1" applyBorder="1" applyAlignment="1" applyProtection="1">
      <alignment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wrapText="1"/>
      <protection hidden="1"/>
    </xf>
  </cellXfs>
  <cellStyles count="14">
    <cellStyle name="Currency 2" xfId="1" xr:uid="{00000000-0005-0000-0000-000000000000}"/>
    <cellStyle name="Komma" xfId="2" builtinId="3"/>
    <cellStyle name="Komma 2" xfId="3" xr:uid="{00000000-0005-0000-0000-000002000000}"/>
    <cellStyle name="Migliaia 2" xfId="4" xr:uid="{00000000-0005-0000-0000-000003000000}"/>
    <cellStyle name="Normal 2" xfId="5" xr:uid="{00000000-0005-0000-0000-000004000000}"/>
    <cellStyle name="Normale 2" xfId="6" xr:uid="{00000000-0005-0000-0000-000005000000}"/>
    <cellStyle name="Percent 2" xfId="7" xr:uid="{00000000-0005-0000-0000-000006000000}"/>
    <cellStyle name="Percentuale 2" xfId="8" xr:uid="{00000000-0005-0000-0000-000007000000}"/>
    <cellStyle name="Prozent" xfId="9" builtinId="5"/>
    <cellStyle name="Prozent 2" xfId="10" xr:uid="{00000000-0005-0000-0000-000009000000}"/>
    <cellStyle name="Prozent 3" xfId="11" xr:uid="{00000000-0005-0000-0000-00000A000000}"/>
    <cellStyle name="Standard" xfId="0" builtinId="0"/>
    <cellStyle name="Standard 2" xfId="12" xr:uid="{00000000-0005-0000-0000-00000C000000}"/>
    <cellStyle name="Währung 2" xfId="13" xr:uid="{00000000-0005-0000-0000-00000D000000}"/>
  </cellStyles>
  <dxfs count="19"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opLeftCell="A31" zoomScaleNormal="100" workbookViewId="0">
      <selection activeCell="E21" sqref="E21"/>
    </sheetView>
  </sheetViews>
  <sheetFormatPr baseColWidth="10" defaultColWidth="9.140625" defaultRowHeight="12.75" x14ac:dyDescent="0.2"/>
  <cols>
    <col min="1" max="1" width="5.5703125" style="59" customWidth="1"/>
    <col min="2" max="2" width="13" style="60" customWidth="1"/>
    <col min="3" max="3" width="1.7109375" style="60" bestFit="1" customWidth="1"/>
    <col min="4" max="4" width="57.7109375" style="60" customWidth="1"/>
    <col min="5" max="5" width="16.7109375" style="60" customWidth="1"/>
    <col min="6" max="6" width="15" style="60" customWidth="1"/>
    <col min="7" max="7" width="11.28515625" style="60" customWidth="1"/>
    <col min="8" max="8" width="17" style="59" customWidth="1"/>
    <col min="9" max="16384" width="9.140625" style="59"/>
  </cols>
  <sheetData>
    <row r="1" spans="1:11" ht="15" x14ac:dyDescent="0.25">
      <c r="A1" s="98" t="s">
        <v>282</v>
      </c>
      <c r="B1" s="98"/>
      <c r="C1" s="98"/>
      <c r="D1" s="98"/>
      <c r="E1" s="98"/>
      <c r="F1" s="98"/>
      <c r="G1" s="98"/>
      <c r="H1" s="98"/>
      <c r="I1" s="98"/>
      <c r="J1" s="98"/>
      <c r="K1" s="58"/>
    </row>
    <row r="3" spans="1:11" x14ac:dyDescent="0.2">
      <c r="A3" s="99" t="s">
        <v>245</v>
      </c>
      <c r="B3" s="100"/>
      <c r="C3" s="101"/>
      <c r="D3" s="102" t="s">
        <v>289</v>
      </c>
      <c r="E3" s="103"/>
      <c r="F3" s="103"/>
      <c r="G3" s="103"/>
      <c r="H3" s="104"/>
    </row>
    <row r="4" spans="1:11" x14ac:dyDescent="0.2">
      <c r="A4" s="60"/>
      <c r="C4" s="61"/>
      <c r="F4" s="62"/>
      <c r="G4" s="62"/>
    </row>
    <row r="5" spans="1:11" ht="15" x14ac:dyDescent="0.25">
      <c r="A5" s="63" t="s">
        <v>246</v>
      </c>
      <c r="B5" s="63"/>
      <c r="C5" s="64"/>
      <c r="D5" s="63"/>
      <c r="E5" s="65"/>
      <c r="F5" s="66"/>
      <c r="G5" s="66"/>
    </row>
    <row r="6" spans="1:11" x14ac:dyDescent="0.2">
      <c r="A6" s="67" t="s">
        <v>247</v>
      </c>
      <c r="B6" s="68"/>
      <c r="C6" s="69"/>
      <c r="D6" s="68"/>
      <c r="E6" s="105" t="s">
        <v>39</v>
      </c>
      <c r="F6" s="106"/>
      <c r="G6" s="107"/>
      <c r="H6" s="107"/>
    </row>
    <row r="7" spans="1:11" x14ac:dyDescent="0.2">
      <c r="A7" s="70"/>
      <c r="B7" s="59"/>
      <c r="C7" s="71"/>
      <c r="D7" s="59"/>
      <c r="E7" s="59"/>
      <c r="F7" s="72"/>
      <c r="G7" s="62"/>
      <c r="H7" s="72"/>
    </row>
    <row r="8" spans="1:11" x14ac:dyDescent="0.2">
      <c r="A8" s="73" t="s">
        <v>248</v>
      </c>
      <c r="B8" s="74"/>
      <c r="C8" s="75"/>
      <c r="D8" s="74"/>
      <c r="E8" s="95" t="s">
        <v>14</v>
      </c>
      <c r="F8" s="96"/>
      <c r="G8" s="97"/>
      <c r="H8" s="97"/>
    </row>
    <row r="9" spans="1:11" x14ac:dyDescent="0.2">
      <c r="A9" s="70"/>
      <c r="B9" s="59"/>
      <c r="C9" s="71"/>
      <c r="D9" s="59"/>
      <c r="E9" s="59"/>
      <c r="F9" s="72"/>
      <c r="G9" s="62"/>
      <c r="H9" s="72"/>
    </row>
    <row r="10" spans="1:11" x14ac:dyDescent="0.2">
      <c r="A10" s="67" t="s">
        <v>277</v>
      </c>
      <c r="B10" s="68"/>
      <c r="C10" s="69"/>
      <c r="D10" s="68"/>
      <c r="E10" s="31">
        <v>357867.48</v>
      </c>
      <c r="F10" s="72"/>
      <c r="G10" s="62"/>
      <c r="H10" s="72"/>
    </row>
    <row r="11" spans="1:11" x14ac:dyDescent="0.2">
      <c r="A11" s="67" t="s">
        <v>278</v>
      </c>
      <c r="B11" s="68"/>
      <c r="C11" s="69"/>
      <c r="D11" s="68"/>
      <c r="E11" s="31">
        <v>0</v>
      </c>
      <c r="F11" s="76"/>
      <c r="G11" s="76"/>
      <c r="H11" s="76"/>
    </row>
    <row r="12" spans="1:11" x14ac:dyDescent="0.2">
      <c r="A12" s="60"/>
      <c r="E12" s="61"/>
      <c r="F12" s="62"/>
      <c r="G12" s="62"/>
    </row>
    <row r="13" spans="1:11" x14ac:dyDescent="0.2">
      <c r="A13" s="67" t="s">
        <v>274</v>
      </c>
      <c r="B13" s="68"/>
      <c r="C13" s="68"/>
      <c r="D13" s="68"/>
      <c r="E13" s="55"/>
      <c r="F13" s="77"/>
      <c r="G13" s="77"/>
      <c r="H13" s="77"/>
    </row>
    <row r="14" spans="1:11" x14ac:dyDescent="0.2">
      <c r="A14" s="60"/>
      <c r="F14" s="62"/>
      <c r="G14" s="62"/>
      <c r="H14" s="72"/>
    </row>
    <row r="15" spans="1:11" x14ac:dyDescent="0.2">
      <c r="A15" s="67" t="s">
        <v>275</v>
      </c>
      <c r="B15" s="78"/>
      <c r="C15" s="78"/>
      <c r="D15" s="79"/>
      <c r="E15" s="32">
        <v>2020</v>
      </c>
      <c r="F15" s="62"/>
      <c r="G15" s="62"/>
      <c r="H15" s="72"/>
    </row>
    <row r="16" spans="1:11" x14ac:dyDescent="0.2">
      <c r="A16" s="60"/>
      <c r="F16" s="62"/>
      <c r="G16" s="62"/>
      <c r="H16" s="72"/>
    </row>
    <row r="17" spans="1:9" x14ac:dyDescent="0.2">
      <c r="A17" s="73" t="s">
        <v>249</v>
      </c>
      <c r="B17" s="74"/>
      <c r="C17" s="74"/>
      <c r="D17" s="74"/>
      <c r="E17" s="56"/>
      <c r="F17" s="80"/>
      <c r="G17" s="80"/>
      <c r="H17" s="80"/>
    </row>
    <row r="18" spans="1:9" x14ac:dyDescent="0.2">
      <c r="A18" s="81"/>
      <c r="B18" s="81"/>
      <c r="C18" s="81"/>
      <c r="D18" s="81"/>
      <c r="E18" s="80"/>
      <c r="F18" s="80"/>
      <c r="G18" s="80"/>
      <c r="H18" s="80"/>
    </row>
    <row r="19" spans="1:9" x14ac:dyDescent="0.2">
      <c r="A19" s="73" t="s">
        <v>276</v>
      </c>
      <c r="B19" s="74"/>
      <c r="C19" s="75"/>
      <c r="D19" s="74"/>
      <c r="E19" s="82" t="s">
        <v>290</v>
      </c>
      <c r="F19" s="80"/>
      <c r="G19" s="80"/>
      <c r="H19" s="80"/>
    </row>
    <row r="20" spans="1:9" x14ac:dyDescent="0.2">
      <c r="A20" s="60"/>
      <c r="B20" s="83"/>
      <c r="C20" s="83"/>
      <c r="D20" s="83"/>
      <c r="E20" s="83"/>
      <c r="F20" s="62"/>
      <c r="G20" s="84"/>
      <c r="H20" s="72"/>
    </row>
    <row r="21" spans="1:9" x14ac:dyDescent="0.2">
      <c r="A21" s="73" t="s">
        <v>264</v>
      </c>
      <c r="B21" s="74"/>
      <c r="C21" s="74"/>
      <c r="D21" s="74"/>
      <c r="E21" s="57"/>
      <c r="F21" s="85"/>
      <c r="G21" s="85"/>
      <c r="H21" s="85"/>
    </row>
    <row r="22" spans="1:9" x14ac:dyDescent="0.2">
      <c r="A22" s="60"/>
    </row>
    <row r="23" spans="1:9" x14ac:dyDescent="0.2">
      <c r="A23" s="60"/>
      <c r="G23" s="62"/>
    </row>
    <row r="24" spans="1:9" ht="15" x14ac:dyDescent="0.25">
      <c r="A24" s="65" t="s">
        <v>250</v>
      </c>
      <c r="B24" s="65"/>
      <c r="C24" s="65"/>
      <c r="D24" s="65"/>
      <c r="E24" s="65"/>
      <c r="F24" s="65"/>
      <c r="G24" s="66"/>
    </row>
    <row r="25" spans="1:9" ht="15" x14ac:dyDescent="0.25">
      <c r="A25" s="67" t="s">
        <v>251</v>
      </c>
      <c r="B25" s="67"/>
      <c r="C25" s="67"/>
      <c r="D25" s="86"/>
      <c r="E25" s="108"/>
      <c r="F25" s="109"/>
      <c r="G25" s="109"/>
      <c r="H25" s="110"/>
      <c r="I25" s="66"/>
    </row>
    <row r="26" spans="1:9" ht="15" x14ac:dyDescent="0.25">
      <c r="A26" s="87"/>
      <c r="B26" s="87"/>
      <c r="C26" s="87"/>
      <c r="D26" s="88"/>
      <c r="E26" s="89"/>
      <c r="F26" s="89"/>
      <c r="G26" s="89"/>
      <c r="H26" s="89"/>
      <c r="I26" s="66"/>
    </row>
    <row r="27" spans="1:9" x14ac:dyDescent="0.2">
      <c r="A27" s="67" t="s">
        <v>252</v>
      </c>
      <c r="B27" s="67"/>
      <c r="C27" s="69"/>
      <c r="D27" s="79"/>
      <c r="E27" s="108"/>
      <c r="F27" s="109"/>
      <c r="G27" s="109"/>
      <c r="H27" s="110"/>
    </row>
    <row r="28" spans="1:9" ht="15" x14ac:dyDescent="0.25">
      <c r="A28" s="60"/>
      <c r="B28" s="65"/>
      <c r="C28" s="65"/>
      <c r="D28" s="65"/>
      <c r="E28" s="65"/>
      <c r="F28" s="65"/>
      <c r="G28" s="66"/>
    </row>
    <row r="29" spans="1:9" x14ac:dyDescent="0.2">
      <c r="A29" s="67" t="s">
        <v>253</v>
      </c>
      <c r="B29" s="68"/>
      <c r="C29" s="68"/>
      <c r="D29" s="79"/>
      <c r="E29" s="108"/>
      <c r="F29" s="109"/>
      <c r="G29" s="109"/>
      <c r="H29" s="110"/>
    </row>
    <row r="30" spans="1:9" x14ac:dyDescent="0.2">
      <c r="A30" s="87"/>
      <c r="B30" s="87"/>
      <c r="C30" s="87"/>
      <c r="D30" s="90"/>
      <c r="E30" s="89"/>
      <c r="F30" s="89"/>
      <c r="G30" s="89"/>
      <c r="H30" s="89"/>
      <c r="I30" s="91"/>
    </row>
    <row r="31" spans="1:9" x14ac:dyDescent="0.2">
      <c r="D31" s="62"/>
      <c r="E31" s="92"/>
      <c r="F31" s="92"/>
      <c r="G31" s="92"/>
    </row>
    <row r="32" spans="1:9" x14ac:dyDescent="0.2">
      <c r="D32" s="62"/>
      <c r="E32" s="92"/>
      <c r="F32" s="92"/>
      <c r="G32" s="92"/>
    </row>
    <row r="33" spans="1:8" x14ac:dyDescent="0.2">
      <c r="E33" s="93"/>
      <c r="F33" s="93"/>
      <c r="G33" s="93"/>
    </row>
    <row r="34" spans="1:8" ht="54.75" customHeight="1" x14ac:dyDescent="0.2">
      <c r="A34" s="113" t="s">
        <v>270</v>
      </c>
      <c r="B34" s="113"/>
      <c r="C34" s="113"/>
      <c r="D34" s="113"/>
      <c r="E34" s="113"/>
      <c r="F34" s="113"/>
      <c r="G34" s="113"/>
      <c r="H34" s="113"/>
    </row>
    <row r="35" spans="1:8" ht="54.75" customHeight="1" x14ac:dyDescent="0.2">
      <c r="A35" s="114" t="s">
        <v>271</v>
      </c>
      <c r="B35" s="115"/>
      <c r="C35" s="115"/>
      <c r="D35" s="116"/>
      <c r="E35" s="111">
        <f>'A Misura'!H7</f>
        <v>0</v>
      </c>
      <c r="F35" s="111"/>
      <c r="G35" s="111"/>
      <c r="H35" s="111"/>
    </row>
    <row r="36" spans="1:8" ht="54.75" customHeight="1" x14ac:dyDescent="0.2">
      <c r="A36" s="117" t="s">
        <v>272</v>
      </c>
      <c r="B36" s="118"/>
      <c r="C36" s="118"/>
      <c r="D36" s="119"/>
      <c r="E36" s="112">
        <f>'A Corpo'!H6</f>
        <v>0</v>
      </c>
      <c r="F36" s="112"/>
      <c r="G36" s="112"/>
      <c r="H36" s="112"/>
    </row>
    <row r="37" spans="1:8" ht="54.75" customHeight="1" x14ac:dyDescent="0.2">
      <c r="A37" s="114" t="s">
        <v>288</v>
      </c>
      <c r="B37" s="115"/>
      <c r="C37" s="115"/>
      <c r="D37" s="116"/>
      <c r="E37" s="120">
        <f>SUM(E35:E36)</f>
        <v>0</v>
      </c>
      <c r="F37" s="120"/>
      <c r="G37" s="120"/>
      <c r="H37" s="120"/>
    </row>
    <row r="38" spans="1:8" ht="54.75" customHeight="1" x14ac:dyDescent="0.2">
      <c r="A38" s="117" t="s">
        <v>273</v>
      </c>
      <c r="B38" s="118"/>
      <c r="C38" s="118"/>
      <c r="D38" s="119"/>
      <c r="E38" s="112">
        <f>IF(AND(E10&gt;0,E11&gt;0),SUM(E10:E11),IF(E10&gt;0,E10,IF(E11&gt;0,E11,0)))</f>
        <v>357867.48</v>
      </c>
      <c r="F38" s="112"/>
      <c r="G38" s="112"/>
      <c r="H38" s="112"/>
    </row>
    <row r="39" spans="1:8" ht="54.75" customHeight="1" x14ac:dyDescent="0.2">
      <c r="A39" s="114" t="str">
        <f>IF(E39&lt;0,"Ribasso d'asta in %",IF(E39&gt;0,"Rialzo in %",""))</f>
        <v>Ribasso d'asta in %</v>
      </c>
      <c r="B39" s="115"/>
      <c r="C39" s="115"/>
      <c r="D39" s="116"/>
      <c r="E39" s="121">
        <f>IF(E38=0,0,(E37/E38)-1)</f>
        <v>-1</v>
      </c>
      <c r="F39" s="121"/>
      <c r="G39" s="121"/>
      <c r="H39" s="121"/>
    </row>
    <row r="40" spans="1:8" ht="54.75" customHeight="1" x14ac:dyDescent="0.2">
      <c r="A40" s="117" t="s">
        <v>281</v>
      </c>
      <c r="B40" s="118"/>
      <c r="C40" s="118"/>
      <c r="D40" s="119"/>
      <c r="E40" s="122"/>
      <c r="F40" s="123"/>
      <c r="G40" s="123"/>
      <c r="H40" s="124"/>
    </row>
    <row r="41" spans="1:8" ht="54.75" customHeight="1" x14ac:dyDescent="0.2">
      <c r="A41" s="114" t="s">
        <v>267</v>
      </c>
      <c r="B41" s="115"/>
      <c r="C41" s="115"/>
      <c r="D41" s="116"/>
      <c r="E41" s="112">
        <f>+'Oneri sicurezza'!H7</f>
        <v>6247.75</v>
      </c>
      <c r="F41" s="112"/>
      <c r="G41" s="112"/>
      <c r="H41" s="112"/>
    </row>
    <row r="42" spans="1:8" ht="54.75" customHeight="1" x14ac:dyDescent="0.2">
      <c r="A42" s="114" t="s">
        <v>287</v>
      </c>
      <c r="B42" s="115"/>
      <c r="C42" s="115"/>
      <c r="D42" s="116"/>
      <c r="E42" s="112">
        <f>E37+E41</f>
        <v>6247.75</v>
      </c>
      <c r="F42" s="112"/>
      <c r="G42" s="112"/>
      <c r="H42" s="112"/>
    </row>
  </sheetData>
  <sheetProtection algorithmName="SHA-512" hashValue="ZKxzP/+heat69h238zWJFl0gTPNDGK3tQCPwAc+OjpE3rjAoT8NSAweu1gHsYHp7rznsFOmekxzlc4+8nQRDjg==" saltValue="Zj7Rk1+sfSH5FWeJyWufiw==" spinCount="100000" sheet="1" selectLockedCells="1"/>
  <mergeCells count="27">
    <mergeCell ref="E37:H37"/>
    <mergeCell ref="E38:H38"/>
    <mergeCell ref="E39:H39"/>
    <mergeCell ref="E41:H41"/>
    <mergeCell ref="E42:H42"/>
    <mergeCell ref="E40:H40"/>
    <mergeCell ref="A39:D39"/>
    <mergeCell ref="A41:D41"/>
    <mergeCell ref="A42:D42"/>
    <mergeCell ref="A35:D35"/>
    <mergeCell ref="A36:D36"/>
    <mergeCell ref="A37:D37"/>
    <mergeCell ref="A38:D38"/>
    <mergeCell ref="A40:D40"/>
    <mergeCell ref="E25:H25"/>
    <mergeCell ref="E27:H27"/>
    <mergeCell ref="E29:H29"/>
    <mergeCell ref="E35:H35"/>
    <mergeCell ref="E36:H36"/>
    <mergeCell ref="A34:H34"/>
    <mergeCell ref="E8:F8"/>
    <mergeCell ref="G8:H8"/>
    <mergeCell ref="A1:J1"/>
    <mergeCell ref="A3:C3"/>
    <mergeCell ref="D3:H3"/>
    <mergeCell ref="E6:F6"/>
    <mergeCell ref="G6:H6"/>
  </mergeCells>
  <conditionalFormatting sqref="E29:E30 E17:E18 E13 G8 E6 E8 G6">
    <cfRule type="cellIs" dxfId="18" priority="11" stopIfTrue="1" operator="notEqual">
      <formula>""</formula>
    </cfRule>
  </conditionalFormatting>
  <conditionalFormatting sqref="E25:E26">
    <cfRule type="cellIs" dxfId="17" priority="10" stopIfTrue="1" operator="notEqual">
      <formula>""</formula>
    </cfRule>
  </conditionalFormatting>
  <conditionalFormatting sqref="E10:E11">
    <cfRule type="cellIs" dxfId="16" priority="9" stopIfTrue="1" operator="notEqual">
      <formula>""</formula>
    </cfRule>
  </conditionalFormatting>
  <conditionalFormatting sqref="E27">
    <cfRule type="cellIs" dxfId="15" priority="7" stopIfTrue="1" operator="notEqual">
      <formula>""</formula>
    </cfRule>
  </conditionalFormatting>
  <conditionalFormatting sqref="E15">
    <cfRule type="cellIs" dxfId="14" priority="6" stopIfTrue="1" operator="notEqual">
      <formula>""</formula>
    </cfRule>
  </conditionalFormatting>
  <conditionalFormatting sqref="D3">
    <cfRule type="cellIs" dxfId="13" priority="5" stopIfTrue="1" operator="notEqual">
      <formula>""</formula>
    </cfRule>
  </conditionalFormatting>
  <conditionalFormatting sqref="E19">
    <cfRule type="cellIs" dxfId="12" priority="4" stopIfTrue="1" operator="notEqual">
      <formula>""</formula>
    </cfRule>
  </conditionalFormatting>
  <dataValidations disablePrompts="1" count="3">
    <dataValidation type="list" allowBlank="1" showInputMessage="1" showErrorMessage="1" sqref="E6:F6" xr:uid="{00000000-0002-0000-0000-000000000000}">
      <formula1>Gemeinden</formula1>
    </dataValidation>
    <dataValidation type="list" allowBlank="1" showInputMessage="1" showErrorMessage="1" sqref="E8:F8" xr:uid="{00000000-0002-0000-0000-000001000000}">
      <formula1>dislocazione</formula1>
    </dataValidation>
    <dataValidation type="custom" allowBlank="1" showInputMessage="1" showErrorMessage="1" errorTitle="Attenzione!" error="Importo con solo 2 (due) posizioni decimali!!!" sqref="E10:E11" xr:uid="{00000000-0002-0000-0000-000002000000}">
      <formula1>E10=ROUND(E10,2)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N95"/>
  <sheetViews>
    <sheetView tabSelected="1" zoomScaleNormal="100" workbookViewId="0">
      <selection activeCell="G20" sqref="G20"/>
    </sheetView>
  </sheetViews>
  <sheetFormatPr baseColWidth="10" defaultColWidth="9.140625" defaultRowHeight="12.75" x14ac:dyDescent="0.2"/>
  <cols>
    <col min="1" max="1" width="5.5703125" style="22" customWidth="1"/>
    <col min="2" max="2" width="13" style="1" customWidth="1"/>
    <col min="3" max="3" width="2.140625" style="3" bestFit="1" customWidth="1"/>
    <col min="4" max="4" width="57.7109375" style="1" customWidth="1"/>
    <col min="5" max="5" width="16.7109375" style="1" customWidth="1"/>
    <col min="6" max="6" width="15" style="40" customWidth="1"/>
    <col min="7" max="7" width="17" style="46" customWidth="1"/>
    <col min="8" max="8" width="17" style="22" customWidth="1"/>
    <col min="9" max="16384" width="9.140625" style="22"/>
  </cols>
  <sheetData>
    <row r="1" spans="1:14" ht="15" x14ac:dyDescent="0.25">
      <c r="A1" s="131" t="s">
        <v>241</v>
      </c>
      <c r="B1" s="132"/>
      <c r="C1" s="132"/>
      <c r="D1" s="132"/>
      <c r="E1" s="132"/>
      <c r="F1" s="132"/>
      <c r="G1" s="132"/>
      <c r="H1" s="132"/>
      <c r="I1" s="132"/>
      <c r="J1" s="133"/>
      <c r="K1" s="15"/>
    </row>
    <row r="2" spans="1:14" x14ac:dyDescent="0.2">
      <c r="F2" s="1"/>
      <c r="G2" s="1"/>
    </row>
    <row r="3" spans="1:14" x14ac:dyDescent="0.2">
      <c r="A3" s="1"/>
      <c r="F3" s="1"/>
      <c r="G3" s="1"/>
    </row>
    <row r="4" spans="1:14" x14ac:dyDescent="0.2">
      <c r="A4" s="1"/>
      <c r="F4" s="1"/>
      <c r="G4" s="1"/>
    </row>
    <row r="5" spans="1:14" ht="15" x14ac:dyDescent="0.2">
      <c r="A5" s="10"/>
      <c r="B5" s="10"/>
      <c r="C5" s="27"/>
      <c r="D5" s="11" t="s">
        <v>263</v>
      </c>
      <c r="E5" s="12"/>
      <c r="F5" s="12"/>
      <c r="G5" s="12"/>
      <c r="H5" s="13"/>
    </row>
    <row r="6" spans="1:14" x14ac:dyDescent="0.2">
      <c r="A6" s="1"/>
      <c r="F6" s="1"/>
      <c r="G6" s="1"/>
      <c r="H6" s="1"/>
    </row>
    <row r="7" spans="1:14" x14ac:dyDescent="0.2">
      <c r="A7" s="10"/>
      <c r="B7" s="10"/>
      <c r="C7" s="27"/>
      <c r="D7" s="125" t="s">
        <v>280</v>
      </c>
      <c r="E7" s="126"/>
      <c r="F7" s="126"/>
      <c r="G7" s="127"/>
      <c r="H7" s="30">
        <f>SUM($H$17:$H$9815)</f>
        <v>0</v>
      </c>
    </row>
    <row r="8" spans="1:14" x14ac:dyDescent="0.2">
      <c r="A8" s="10"/>
      <c r="B8" s="10"/>
      <c r="C8" s="27"/>
      <c r="D8" s="125" t="s">
        <v>279</v>
      </c>
      <c r="E8" s="126"/>
      <c r="F8" s="126"/>
      <c r="G8" s="127"/>
      <c r="H8" s="30">
        <f>+OFFERTA!E10</f>
        <v>357867.48</v>
      </c>
    </row>
    <row r="9" spans="1:14" x14ac:dyDescent="0.2">
      <c r="B9" s="10"/>
      <c r="C9" s="27"/>
      <c r="D9" s="128" t="str">
        <f>IF(H9&lt;0,"Ribasso d'asta in %",IF(H9&gt;0,"Rialzo d'asta in %",""))</f>
        <v>Ribasso d'asta in %</v>
      </c>
      <c r="E9" s="129"/>
      <c r="F9" s="129"/>
      <c r="G9" s="130"/>
      <c r="H9" s="14">
        <f>IF(H8=0,0,(H7/H8)-1)</f>
        <v>-1</v>
      </c>
    </row>
    <row r="10" spans="1:14" x14ac:dyDescent="0.2">
      <c r="F10" s="1"/>
      <c r="G10" s="1"/>
    </row>
    <row r="11" spans="1:14" x14ac:dyDescent="0.2">
      <c r="F11" s="1"/>
      <c r="G11" s="1"/>
    </row>
    <row r="12" spans="1:14" x14ac:dyDescent="0.2">
      <c r="F12" s="1"/>
      <c r="G12" s="28"/>
      <c r="H12" s="1"/>
    </row>
    <row r="13" spans="1:14" x14ac:dyDescent="0.2">
      <c r="F13" s="1"/>
      <c r="G13" s="28"/>
      <c r="H13" s="33"/>
    </row>
    <row r="14" spans="1:14" x14ac:dyDescent="0.2">
      <c r="A14" s="1"/>
      <c r="F14" s="1"/>
      <c r="G14" s="1"/>
    </row>
    <row r="15" spans="1:14" ht="15" x14ac:dyDescent="0.25">
      <c r="A15" s="4"/>
      <c r="B15" s="2" t="s">
        <v>254</v>
      </c>
      <c r="C15" s="26"/>
      <c r="D15" s="2"/>
      <c r="E15" s="2"/>
      <c r="F15" s="2"/>
      <c r="G15" s="2"/>
    </row>
    <row r="16" spans="1:14" ht="66" x14ac:dyDescent="0.2">
      <c r="A16" s="5" t="s">
        <v>255</v>
      </c>
      <c r="B16" s="5" t="s">
        <v>256</v>
      </c>
      <c r="C16" s="5" t="s">
        <v>244</v>
      </c>
      <c r="D16" s="6" t="s">
        <v>242</v>
      </c>
      <c r="E16" s="5" t="s">
        <v>257</v>
      </c>
      <c r="F16" s="5" t="s">
        <v>258</v>
      </c>
      <c r="G16" s="5" t="s">
        <v>259</v>
      </c>
      <c r="H16" s="5" t="s">
        <v>260</v>
      </c>
      <c r="I16" s="7" t="s">
        <v>261</v>
      </c>
      <c r="J16" s="8" t="s">
        <v>262</v>
      </c>
      <c r="N16" s="24"/>
    </row>
    <row r="17" spans="1:11" x14ac:dyDescent="0.2">
      <c r="A17" s="34" t="str">
        <f t="shared" ref="A17:A48" ca="1" si="0">+IF(NOT(ISBLANK(INDIRECT("e"&amp;ROW()))),MAX(INDIRECT("a$16:A"&amp;ROW()-1))+1,"")</f>
        <v/>
      </c>
      <c r="B17" s="35" t="s">
        <v>291</v>
      </c>
      <c r="C17" s="35"/>
      <c r="D17" s="36" t="s">
        <v>292</v>
      </c>
      <c r="E17" s="37"/>
      <c r="F17" s="43"/>
      <c r="G17" s="45"/>
      <c r="H17" s="29" t="str">
        <f t="shared" ref="H17:H48" si="1">+IF(AND(F17="",G17=""),"",ROUND(F17*G17,2))</f>
        <v/>
      </c>
      <c r="I17" s="39" t="str">
        <f t="shared" ref="I17:I48" si="2">IF(E17&lt;&gt;"","M","")</f>
        <v/>
      </c>
      <c r="J17" s="38"/>
      <c r="K17" s="42"/>
    </row>
    <row r="18" spans="1:11" x14ac:dyDescent="0.2">
      <c r="A18" s="34" t="str">
        <f t="shared" ca="1" si="0"/>
        <v/>
      </c>
      <c r="B18" s="35" t="s">
        <v>293</v>
      </c>
      <c r="C18" s="35"/>
      <c r="D18" s="36" t="s">
        <v>294</v>
      </c>
      <c r="E18" s="37"/>
      <c r="F18" s="43"/>
      <c r="G18" s="45"/>
      <c r="H18" s="29" t="str">
        <f t="shared" si="1"/>
        <v/>
      </c>
      <c r="I18" s="39" t="str">
        <f t="shared" si="2"/>
        <v/>
      </c>
      <c r="J18" s="38"/>
      <c r="K18" s="42"/>
    </row>
    <row r="19" spans="1:11" x14ac:dyDescent="0.2">
      <c r="A19" s="34" t="str">
        <f t="shared" ca="1" si="0"/>
        <v/>
      </c>
      <c r="B19" s="35" t="s">
        <v>295</v>
      </c>
      <c r="C19" s="35"/>
      <c r="D19" s="36" t="s">
        <v>296</v>
      </c>
      <c r="E19" s="37"/>
      <c r="F19" s="43"/>
      <c r="G19" s="45"/>
      <c r="H19" s="29" t="str">
        <f t="shared" si="1"/>
        <v/>
      </c>
      <c r="I19" s="39" t="str">
        <f t="shared" si="2"/>
        <v/>
      </c>
      <c r="J19" s="38"/>
      <c r="K19" s="42"/>
    </row>
    <row r="20" spans="1:11" x14ac:dyDescent="0.2">
      <c r="A20" s="34">
        <f t="shared" ca="1" si="0"/>
        <v>1</v>
      </c>
      <c r="B20" s="35" t="s">
        <v>297</v>
      </c>
      <c r="C20" s="35"/>
      <c r="D20" s="36" t="s">
        <v>298</v>
      </c>
      <c r="E20" s="37" t="s">
        <v>299</v>
      </c>
      <c r="F20" s="43">
        <v>40</v>
      </c>
      <c r="G20" s="45"/>
      <c r="H20" s="29">
        <f t="shared" si="1"/>
        <v>0</v>
      </c>
      <c r="I20" s="39" t="str">
        <f t="shared" si="2"/>
        <v>M</v>
      </c>
      <c r="J20" s="38" t="s">
        <v>300</v>
      </c>
      <c r="K20" s="42"/>
    </row>
    <row r="21" spans="1:11" x14ac:dyDescent="0.2">
      <c r="A21" s="34">
        <f t="shared" ca="1" si="0"/>
        <v>2</v>
      </c>
      <c r="B21" s="35" t="s">
        <v>301</v>
      </c>
      <c r="C21" s="35"/>
      <c r="D21" s="36" t="s">
        <v>302</v>
      </c>
      <c r="E21" s="37" t="s">
        <v>299</v>
      </c>
      <c r="F21" s="43">
        <v>40</v>
      </c>
      <c r="G21" s="45"/>
      <c r="H21" s="29">
        <f t="shared" si="1"/>
        <v>0</v>
      </c>
      <c r="I21" s="39" t="str">
        <f t="shared" si="2"/>
        <v>M</v>
      </c>
      <c r="J21" s="38" t="s">
        <v>300</v>
      </c>
      <c r="K21" s="42"/>
    </row>
    <row r="22" spans="1:11" x14ac:dyDescent="0.2">
      <c r="A22" s="34" t="str">
        <f t="shared" ca="1" si="0"/>
        <v/>
      </c>
      <c r="B22" s="35" t="s">
        <v>303</v>
      </c>
      <c r="C22" s="35"/>
      <c r="D22" s="36" t="s">
        <v>304</v>
      </c>
      <c r="E22" s="37"/>
      <c r="F22" s="43"/>
      <c r="G22" s="45"/>
      <c r="H22" s="29" t="str">
        <f t="shared" si="1"/>
        <v/>
      </c>
      <c r="I22" s="39" t="str">
        <f t="shared" si="2"/>
        <v/>
      </c>
      <c r="J22" s="38"/>
      <c r="K22" s="42"/>
    </row>
    <row r="23" spans="1:11" x14ac:dyDescent="0.2">
      <c r="A23" s="34" t="str">
        <f t="shared" ca="1" si="0"/>
        <v/>
      </c>
      <c r="B23" s="35" t="s">
        <v>305</v>
      </c>
      <c r="C23" s="35"/>
      <c r="D23" s="36" t="s">
        <v>306</v>
      </c>
      <c r="E23" s="37"/>
      <c r="F23" s="43"/>
      <c r="G23" s="45"/>
      <c r="H23" s="29" t="str">
        <f t="shared" si="1"/>
        <v/>
      </c>
      <c r="I23" s="39" t="str">
        <f t="shared" si="2"/>
        <v/>
      </c>
      <c r="J23" s="38"/>
      <c r="K23" s="42"/>
    </row>
    <row r="24" spans="1:11" x14ac:dyDescent="0.2">
      <c r="A24" s="34" t="str">
        <f t="shared" ca="1" si="0"/>
        <v/>
      </c>
      <c r="B24" s="35" t="s">
        <v>307</v>
      </c>
      <c r="C24" s="35"/>
      <c r="D24" s="36" t="s">
        <v>308</v>
      </c>
      <c r="E24" s="37"/>
      <c r="F24" s="43"/>
      <c r="G24" s="45"/>
      <c r="H24" s="29" t="str">
        <f t="shared" si="1"/>
        <v/>
      </c>
      <c r="I24" s="39" t="str">
        <f t="shared" si="2"/>
        <v/>
      </c>
      <c r="J24" s="38"/>
      <c r="K24" s="42"/>
    </row>
    <row r="25" spans="1:11" x14ac:dyDescent="0.2">
      <c r="A25" s="34">
        <f t="shared" ca="1" si="0"/>
        <v>3</v>
      </c>
      <c r="B25" s="35" t="s">
        <v>309</v>
      </c>
      <c r="C25" s="35"/>
      <c r="D25" s="36" t="s">
        <v>310</v>
      </c>
      <c r="E25" s="37" t="s">
        <v>299</v>
      </c>
      <c r="F25" s="43">
        <v>10</v>
      </c>
      <c r="G25" s="45"/>
      <c r="H25" s="29">
        <f t="shared" si="1"/>
        <v>0</v>
      </c>
      <c r="I25" s="39" t="str">
        <f t="shared" si="2"/>
        <v>M</v>
      </c>
      <c r="J25" s="38" t="s">
        <v>300</v>
      </c>
      <c r="K25" s="42"/>
    </row>
    <row r="26" spans="1:11" x14ac:dyDescent="0.2">
      <c r="A26" s="34" t="str">
        <f t="shared" ca="1" si="0"/>
        <v/>
      </c>
      <c r="B26" s="35" t="s">
        <v>311</v>
      </c>
      <c r="C26" s="35"/>
      <c r="D26" s="36" t="s">
        <v>312</v>
      </c>
      <c r="E26" s="37"/>
      <c r="F26" s="43"/>
      <c r="G26" s="45"/>
      <c r="H26" s="29" t="str">
        <f t="shared" si="1"/>
        <v/>
      </c>
      <c r="I26" s="39" t="str">
        <f t="shared" si="2"/>
        <v/>
      </c>
      <c r="J26" s="38"/>
      <c r="K26" s="42"/>
    </row>
    <row r="27" spans="1:11" x14ac:dyDescent="0.2">
      <c r="A27" s="34" t="str">
        <f t="shared" ca="1" si="0"/>
        <v/>
      </c>
      <c r="B27" s="35" t="s">
        <v>313</v>
      </c>
      <c r="C27" s="35"/>
      <c r="D27" s="36" t="s">
        <v>314</v>
      </c>
      <c r="E27" s="37"/>
      <c r="F27" s="43"/>
      <c r="G27" s="45"/>
      <c r="H27" s="29" t="str">
        <f t="shared" si="1"/>
        <v/>
      </c>
      <c r="I27" s="39" t="str">
        <f t="shared" si="2"/>
        <v/>
      </c>
      <c r="J27" s="38"/>
      <c r="K27" s="42"/>
    </row>
    <row r="28" spans="1:11" ht="24" x14ac:dyDescent="0.2">
      <c r="A28" s="34" t="str">
        <f t="shared" ca="1" si="0"/>
        <v/>
      </c>
      <c r="B28" s="35" t="s">
        <v>315</v>
      </c>
      <c r="C28" s="35"/>
      <c r="D28" s="36" t="s">
        <v>316</v>
      </c>
      <c r="E28" s="37"/>
      <c r="F28" s="43"/>
      <c r="G28" s="45"/>
      <c r="H28" s="29" t="str">
        <f t="shared" si="1"/>
        <v/>
      </c>
      <c r="I28" s="39" t="str">
        <f t="shared" si="2"/>
        <v/>
      </c>
      <c r="J28" s="38"/>
      <c r="K28" s="42"/>
    </row>
    <row r="29" spans="1:11" x14ac:dyDescent="0.2">
      <c r="A29" s="34" t="str">
        <f t="shared" ca="1" si="0"/>
        <v/>
      </c>
      <c r="B29" s="35" t="s">
        <v>317</v>
      </c>
      <c r="C29" s="35"/>
      <c r="D29" s="36" t="s">
        <v>318</v>
      </c>
      <c r="E29" s="37"/>
      <c r="F29" s="43"/>
      <c r="G29" s="45"/>
      <c r="H29" s="29" t="str">
        <f t="shared" si="1"/>
        <v/>
      </c>
      <c r="I29" s="39" t="str">
        <f t="shared" si="2"/>
        <v/>
      </c>
      <c r="J29" s="38"/>
      <c r="K29" s="42"/>
    </row>
    <row r="30" spans="1:11" ht="24" x14ac:dyDescent="0.2">
      <c r="A30" s="34">
        <f t="shared" ca="1" si="0"/>
        <v>4</v>
      </c>
      <c r="B30" s="35" t="s">
        <v>319</v>
      </c>
      <c r="C30" s="35"/>
      <c r="D30" s="36" t="s">
        <v>320</v>
      </c>
      <c r="E30" s="37" t="s">
        <v>321</v>
      </c>
      <c r="F30" s="43">
        <v>190</v>
      </c>
      <c r="G30" s="45"/>
      <c r="H30" s="29">
        <f t="shared" si="1"/>
        <v>0</v>
      </c>
      <c r="I30" s="39" t="str">
        <f t="shared" si="2"/>
        <v>M</v>
      </c>
      <c r="J30" s="38" t="s">
        <v>300</v>
      </c>
      <c r="K30" s="42"/>
    </row>
    <row r="31" spans="1:11" x14ac:dyDescent="0.2">
      <c r="A31" s="34" t="str">
        <f t="shared" ca="1" si="0"/>
        <v/>
      </c>
      <c r="B31" s="35" t="s">
        <v>322</v>
      </c>
      <c r="C31" s="35"/>
      <c r="D31" s="36" t="s">
        <v>323</v>
      </c>
      <c r="E31" s="37"/>
      <c r="F31" s="43"/>
      <c r="G31" s="45"/>
      <c r="H31" s="29" t="str">
        <f t="shared" si="1"/>
        <v/>
      </c>
      <c r="I31" s="39" t="str">
        <f t="shared" si="2"/>
        <v/>
      </c>
      <c r="J31" s="38"/>
      <c r="K31" s="42"/>
    </row>
    <row r="32" spans="1:11" x14ac:dyDescent="0.2">
      <c r="A32" s="34" t="str">
        <f t="shared" ca="1" si="0"/>
        <v/>
      </c>
      <c r="B32" s="35" t="s">
        <v>324</v>
      </c>
      <c r="C32" s="35"/>
      <c r="D32" s="36" t="s">
        <v>325</v>
      </c>
      <c r="E32" s="37"/>
      <c r="F32" s="43"/>
      <c r="G32" s="45"/>
      <c r="H32" s="29" t="str">
        <f t="shared" si="1"/>
        <v/>
      </c>
      <c r="I32" s="39" t="str">
        <f t="shared" si="2"/>
        <v/>
      </c>
      <c r="J32" s="38"/>
      <c r="K32" s="42"/>
    </row>
    <row r="33" spans="1:11" ht="36" x14ac:dyDescent="0.2">
      <c r="A33" s="34">
        <f t="shared" ca="1" si="0"/>
        <v>5</v>
      </c>
      <c r="B33" s="35" t="s">
        <v>326</v>
      </c>
      <c r="C33" s="35" t="s">
        <v>243</v>
      </c>
      <c r="D33" s="36" t="s">
        <v>327</v>
      </c>
      <c r="E33" s="37" t="s">
        <v>328</v>
      </c>
      <c r="F33" s="43">
        <v>7800</v>
      </c>
      <c r="G33" s="45"/>
      <c r="H33" s="29">
        <f t="shared" si="1"/>
        <v>0</v>
      </c>
      <c r="I33" s="39" t="str">
        <f t="shared" si="2"/>
        <v>M</v>
      </c>
      <c r="J33" s="38" t="s">
        <v>300</v>
      </c>
      <c r="K33" s="42"/>
    </row>
    <row r="34" spans="1:11" x14ac:dyDescent="0.2">
      <c r="A34" s="34" t="str">
        <f t="shared" ca="1" si="0"/>
        <v/>
      </c>
      <c r="B34" s="35" t="s">
        <v>329</v>
      </c>
      <c r="C34" s="35"/>
      <c r="D34" s="36" t="s">
        <v>330</v>
      </c>
      <c r="E34" s="37"/>
      <c r="F34" s="43"/>
      <c r="G34" s="45"/>
      <c r="H34" s="29" t="str">
        <f t="shared" si="1"/>
        <v/>
      </c>
      <c r="I34" s="39" t="str">
        <f t="shared" si="2"/>
        <v/>
      </c>
      <c r="J34" s="38"/>
      <c r="K34" s="42"/>
    </row>
    <row r="35" spans="1:11" x14ac:dyDescent="0.2">
      <c r="A35" s="34" t="str">
        <f t="shared" ca="1" si="0"/>
        <v/>
      </c>
      <c r="B35" s="35" t="s">
        <v>331</v>
      </c>
      <c r="C35" s="35"/>
      <c r="D35" s="36" t="s">
        <v>332</v>
      </c>
      <c r="E35" s="37"/>
      <c r="F35" s="43"/>
      <c r="G35" s="45"/>
      <c r="H35" s="29" t="str">
        <f t="shared" si="1"/>
        <v/>
      </c>
      <c r="I35" s="39" t="str">
        <f t="shared" si="2"/>
        <v/>
      </c>
      <c r="J35" s="38"/>
      <c r="K35" s="42"/>
    </row>
    <row r="36" spans="1:11" x14ac:dyDescent="0.2">
      <c r="A36" s="34">
        <f t="shared" ca="1" si="0"/>
        <v>6</v>
      </c>
      <c r="B36" s="35" t="s">
        <v>333</v>
      </c>
      <c r="C36" s="35" t="s">
        <v>243</v>
      </c>
      <c r="D36" s="36" t="s">
        <v>334</v>
      </c>
      <c r="E36" s="37" t="s">
        <v>335</v>
      </c>
      <c r="F36" s="43">
        <v>2</v>
      </c>
      <c r="G36" s="45"/>
      <c r="H36" s="29">
        <f t="shared" si="1"/>
        <v>0</v>
      </c>
      <c r="I36" s="39" t="str">
        <f t="shared" si="2"/>
        <v>M</v>
      </c>
      <c r="J36" s="38" t="s">
        <v>300</v>
      </c>
      <c r="K36" s="42"/>
    </row>
    <row r="37" spans="1:11" x14ac:dyDescent="0.2">
      <c r="A37" s="34" t="str">
        <f t="shared" ca="1" si="0"/>
        <v/>
      </c>
      <c r="B37" s="35" t="s">
        <v>336</v>
      </c>
      <c r="C37" s="35"/>
      <c r="D37" s="36" t="s">
        <v>337</v>
      </c>
      <c r="E37" s="37"/>
      <c r="F37" s="43"/>
      <c r="G37" s="45"/>
      <c r="H37" s="29" t="str">
        <f t="shared" si="1"/>
        <v/>
      </c>
      <c r="I37" s="39" t="str">
        <f t="shared" si="2"/>
        <v/>
      </c>
      <c r="J37" s="38"/>
      <c r="K37" s="42"/>
    </row>
    <row r="38" spans="1:11" x14ac:dyDescent="0.2">
      <c r="A38" s="34" t="str">
        <f t="shared" ca="1" si="0"/>
        <v/>
      </c>
      <c r="B38" s="35" t="s">
        <v>338</v>
      </c>
      <c r="C38" s="35"/>
      <c r="D38" s="36" t="s">
        <v>339</v>
      </c>
      <c r="E38" s="37"/>
      <c r="F38" s="43"/>
      <c r="G38" s="45"/>
      <c r="H38" s="29" t="str">
        <f t="shared" si="1"/>
        <v/>
      </c>
      <c r="I38" s="39" t="str">
        <f t="shared" si="2"/>
        <v/>
      </c>
      <c r="J38" s="38"/>
      <c r="K38" s="42"/>
    </row>
    <row r="39" spans="1:11" x14ac:dyDescent="0.2">
      <c r="A39" s="34">
        <f t="shared" ca="1" si="0"/>
        <v>7</v>
      </c>
      <c r="B39" s="35" t="s">
        <v>340</v>
      </c>
      <c r="C39" s="35"/>
      <c r="D39" s="36" t="s">
        <v>341</v>
      </c>
      <c r="E39" s="37" t="s">
        <v>342</v>
      </c>
      <c r="F39" s="43">
        <v>60</v>
      </c>
      <c r="G39" s="45"/>
      <c r="H39" s="29">
        <f t="shared" si="1"/>
        <v>0</v>
      </c>
      <c r="I39" s="39" t="str">
        <f t="shared" si="2"/>
        <v>M</v>
      </c>
      <c r="J39" s="38" t="s">
        <v>300</v>
      </c>
      <c r="K39" s="42"/>
    </row>
    <row r="40" spans="1:11" x14ac:dyDescent="0.2">
      <c r="A40" s="34" t="str">
        <f t="shared" ca="1" si="0"/>
        <v/>
      </c>
      <c r="B40" s="35" t="s">
        <v>343</v>
      </c>
      <c r="C40" s="35" t="s">
        <v>243</v>
      </c>
      <c r="D40" s="36" t="s">
        <v>344</v>
      </c>
      <c r="E40" s="37"/>
      <c r="F40" s="43"/>
      <c r="G40" s="45"/>
      <c r="H40" s="29" t="str">
        <f t="shared" si="1"/>
        <v/>
      </c>
      <c r="I40" s="39" t="str">
        <f t="shared" si="2"/>
        <v/>
      </c>
      <c r="J40" s="38"/>
      <c r="K40" s="42"/>
    </row>
    <row r="41" spans="1:11" x14ac:dyDescent="0.2">
      <c r="A41" s="34" t="str">
        <f t="shared" ca="1" si="0"/>
        <v/>
      </c>
      <c r="B41" s="35" t="s">
        <v>345</v>
      </c>
      <c r="C41" s="35" t="s">
        <v>243</v>
      </c>
      <c r="D41" s="36" t="s">
        <v>346</v>
      </c>
      <c r="E41" s="37"/>
      <c r="F41" s="43"/>
      <c r="G41" s="45"/>
      <c r="H41" s="29" t="str">
        <f t="shared" si="1"/>
        <v/>
      </c>
      <c r="I41" s="39" t="str">
        <f t="shared" si="2"/>
        <v/>
      </c>
      <c r="J41" s="38"/>
      <c r="K41" s="42"/>
    </row>
    <row r="42" spans="1:11" ht="24" x14ac:dyDescent="0.2">
      <c r="A42" s="34">
        <f t="shared" ca="1" si="0"/>
        <v>8</v>
      </c>
      <c r="B42" s="35" t="s">
        <v>347</v>
      </c>
      <c r="C42" s="35" t="s">
        <v>243</v>
      </c>
      <c r="D42" s="36" t="s">
        <v>348</v>
      </c>
      <c r="E42" s="37" t="s">
        <v>328</v>
      </c>
      <c r="F42" s="43">
        <v>7800</v>
      </c>
      <c r="G42" s="45"/>
      <c r="H42" s="29">
        <f t="shared" si="1"/>
        <v>0</v>
      </c>
      <c r="I42" s="39" t="str">
        <f t="shared" si="2"/>
        <v>M</v>
      </c>
      <c r="J42" s="38" t="s">
        <v>300</v>
      </c>
      <c r="K42" s="42"/>
    </row>
    <row r="43" spans="1:11" x14ac:dyDescent="0.2">
      <c r="A43" s="34" t="str">
        <f t="shared" ca="1" si="0"/>
        <v/>
      </c>
      <c r="B43" s="35" t="s">
        <v>349</v>
      </c>
      <c r="C43" s="35"/>
      <c r="D43" s="36" t="s">
        <v>350</v>
      </c>
      <c r="E43" s="37"/>
      <c r="F43" s="43"/>
      <c r="G43" s="45"/>
      <c r="H43" s="29" t="str">
        <f t="shared" si="1"/>
        <v/>
      </c>
      <c r="I43" s="39" t="str">
        <f t="shared" si="2"/>
        <v/>
      </c>
      <c r="J43" s="38"/>
      <c r="K43" s="42"/>
    </row>
    <row r="44" spans="1:11" x14ac:dyDescent="0.2">
      <c r="A44" s="34" t="str">
        <f t="shared" ca="1" si="0"/>
        <v/>
      </c>
      <c r="B44" s="35" t="s">
        <v>351</v>
      </c>
      <c r="C44" s="35"/>
      <c r="D44" s="36" t="s">
        <v>352</v>
      </c>
      <c r="E44" s="37"/>
      <c r="F44" s="43"/>
      <c r="G44" s="45"/>
      <c r="H44" s="29" t="str">
        <f t="shared" si="1"/>
        <v/>
      </c>
      <c r="I44" s="39" t="str">
        <f t="shared" si="2"/>
        <v/>
      </c>
      <c r="J44" s="38"/>
      <c r="K44" s="42"/>
    </row>
    <row r="45" spans="1:11" x14ac:dyDescent="0.2">
      <c r="A45" s="34" t="str">
        <f t="shared" ca="1" si="0"/>
        <v/>
      </c>
      <c r="B45" s="35" t="s">
        <v>353</v>
      </c>
      <c r="C45" s="35"/>
      <c r="D45" s="36" t="s">
        <v>354</v>
      </c>
      <c r="E45" s="37"/>
      <c r="F45" s="43"/>
      <c r="G45" s="45"/>
      <c r="H45" s="29" t="str">
        <f t="shared" si="1"/>
        <v/>
      </c>
      <c r="I45" s="39" t="str">
        <f t="shared" si="2"/>
        <v/>
      </c>
      <c r="J45" s="38"/>
      <c r="K45" s="42"/>
    </row>
    <row r="46" spans="1:11" x14ac:dyDescent="0.2">
      <c r="A46" s="34">
        <f t="shared" ca="1" si="0"/>
        <v>9</v>
      </c>
      <c r="B46" s="35" t="s">
        <v>355</v>
      </c>
      <c r="C46" s="35" t="s">
        <v>243</v>
      </c>
      <c r="D46" s="36" t="s">
        <v>356</v>
      </c>
      <c r="E46" s="37" t="s">
        <v>321</v>
      </c>
      <c r="F46" s="43">
        <v>190</v>
      </c>
      <c r="G46" s="45"/>
      <c r="H46" s="29">
        <f t="shared" si="1"/>
        <v>0</v>
      </c>
      <c r="I46" s="39" t="str">
        <f t="shared" si="2"/>
        <v>M</v>
      </c>
      <c r="J46" s="38" t="s">
        <v>300</v>
      </c>
      <c r="K46" s="42"/>
    </row>
    <row r="47" spans="1:11" ht="24" x14ac:dyDescent="0.2">
      <c r="A47" s="34" t="str">
        <f t="shared" ca="1" si="0"/>
        <v/>
      </c>
      <c r="B47" s="35" t="s">
        <v>357</v>
      </c>
      <c r="C47" s="35"/>
      <c r="D47" s="36" t="s">
        <v>358</v>
      </c>
      <c r="E47" s="37"/>
      <c r="F47" s="43"/>
      <c r="G47" s="45"/>
      <c r="H47" s="29" t="str">
        <f t="shared" si="1"/>
        <v/>
      </c>
      <c r="I47" s="39" t="str">
        <f t="shared" si="2"/>
        <v/>
      </c>
      <c r="J47" s="38"/>
      <c r="K47" s="42"/>
    </row>
    <row r="48" spans="1:11" ht="24" x14ac:dyDescent="0.2">
      <c r="A48" s="34">
        <f t="shared" ca="1" si="0"/>
        <v>10</v>
      </c>
      <c r="B48" s="35" t="s">
        <v>359</v>
      </c>
      <c r="C48" s="35" t="s">
        <v>243</v>
      </c>
      <c r="D48" s="36" t="s">
        <v>360</v>
      </c>
      <c r="E48" s="37" t="s">
        <v>328</v>
      </c>
      <c r="F48" s="43">
        <v>7800</v>
      </c>
      <c r="G48" s="45"/>
      <c r="H48" s="29">
        <f t="shared" si="1"/>
        <v>0</v>
      </c>
      <c r="I48" s="39" t="str">
        <f t="shared" si="2"/>
        <v>M</v>
      </c>
      <c r="J48" s="38" t="s">
        <v>300</v>
      </c>
      <c r="K48" s="42"/>
    </row>
    <row r="49" spans="1:11" ht="24" x14ac:dyDescent="0.2">
      <c r="A49" s="34">
        <f t="shared" ref="A49:A80" ca="1" si="3">+IF(NOT(ISBLANK(INDIRECT("e"&amp;ROW()))),MAX(INDIRECT("a$16:A"&amp;ROW()-1))+1,"")</f>
        <v>11</v>
      </c>
      <c r="B49" s="35" t="s">
        <v>361</v>
      </c>
      <c r="C49" s="35" t="s">
        <v>243</v>
      </c>
      <c r="D49" s="36" t="s">
        <v>362</v>
      </c>
      <c r="E49" s="37" t="s">
        <v>328</v>
      </c>
      <c r="F49" s="43">
        <v>7800</v>
      </c>
      <c r="G49" s="45"/>
      <c r="H49" s="29">
        <f t="shared" ref="H49:H80" si="4">+IF(AND(F49="",G49=""),"",ROUND(F49*G49,2))</f>
        <v>0</v>
      </c>
      <c r="I49" s="39" t="str">
        <f t="shared" ref="I49:I80" si="5">IF(E49&lt;&gt;"","M","")</f>
        <v>M</v>
      </c>
      <c r="J49" s="38" t="s">
        <v>300</v>
      </c>
      <c r="K49" s="42"/>
    </row>
    <row r="50" spans="1:11" x14ac:dyDescent="0.2">
      <c r="A50" s="34" t="str">
        <f t="shared" ca="1" si="3"/>
        <v/>
      </c>
      <c r="B50" s="35" t="s">
        <v>363</v>
      </c>
      <c r="C50" s="35"/>
      <c r="D50" s="36" t="s">
        <v>364</v>
      </c>
      <c r="E50" s="37"/>
      <c r="F50" s="43"/>
      <c r="G50" s="45"/>
      <c r="H50" s="29" t="str">
        <f t="shared" si="4"/>
        <v/>
      </c>
      <c r="I50" s="39" t="str">
        <f t="shared" si="5"/>
        <v/>
      </c>
      <c r="J50" s="38"/>
      <c r="K50" s="42"/>
    </row>
    <row r="51" spans="1:11" x14ac:dyDescent="0.2">
      <c r="A51" s="34" t="str">
        <f t="shared" ca="1" si="3"/>
        <v/>
      </c>
      <c r="B51" s="35" t="s">
        <v>365</v>
      </c>
      <c r="C51" s="35"/>
      <c r="D51" s="36" t="s">
        <v>366</v>
      </c>
      <c r="E51" s="37"/>
      <c r="F51" s="43"/>
      <c r="G51" s="45"/>
      <c r="H51" s="29" t="str">
        <f t="shared" si="4"/>
        <v/>
      </c>
      <c r="I51" s="39" t="str">
        <f t="shared" si="5"/>
        <v/>
      </c>
      <c r="J51" s="38"/>
      <c r="K51" s="42"/>
    </row>
    <row r="52" spans="1:11" x14ac:dyDescent="0.2">
      <c r="A52" s="34" t="str">
        <f t="shared" ca="1" si="3"/>
        <v/>
      </c>
      <c r="B52" s="35" t="s">
        <v>367</v>
      </c>
      <c r="C52" s="35"/>
      <c r="D52" s="36" t="s">
        <v>368</v>
      </c>
      <c r="E52" s="37"/>
      <c r="F52" s="43"/>
      <c r="G52" s="45"/>
      <c r="H52" s="29" t="str">
        <f t="shared" si="4"/>
        <v/>
      </c>
      <c r="I52" s="39" t="str">
        <f t="shared" si="5"/>
        <v/>
      </c>
      <c r="J52" s="38"/>
      <c r="K52" s="42"/>
    </row>
    <row r="53" spans="1:11" x14ac:dyDescent="0.2">
      <c r="A53" s="34" t="str">
        <f t="shared" ca="1" si="3"/>
        <v/>
      </c>
      <c r="B53" s="35" t="s">
        <v>369</v>
      </c>
      <c r="C53" s="35"/>
      <c r="D53" s="36" t="s">
        <v>370</v>
      </c>
      <c r="E53" s="37"/>
      <c r="F53" s="43"/>
      <c r="G53" s="45"/>
      <c r="H53" s="29" t="str">
        <f t="shared" si="4"/>
        <v/>
      </c>
      <c r="I53" s="39" t="str">
        <f t="shared" si="5"/>
        <v/>
      </c>
      <c r="J53" s="38"/>
      <c r="K53" s="42"/>
    </row>
    <row r="54" spans="1:11" x14ac:dyDescent="0.2">
      <c r="A54" s="34">
        <f t="shared" ca="1" si="3"/>
        <v>12</v>
      </c>
      <c r="B54" s="35" t="s">
        <v>371</v>
      </c>
      <c r="C54" s="35"/>
      <c r="D54" s="36" t="s">
        <v>372</v>
      </c>
      <c r="E54" s="37" t="s">
        <v>328</v>
      </c>
      <c r="F54" s="43">
        <v>5.76</v>
      </c>
      <c r="G54" s="45"/>
      <c r="H54" s="29">
        <f t="shared" si="4"/>
        <v>0</v>
      </c>
      <c r="I54" s="39" t="str">
        <f t="shared" si="5"/>
        <v>M</v>
      </c>
      <c r="J54" s="38" t="s">
        <v>300</v>
      </c>
      <c r="K54" s="42"/>
    </row>
    <row r="55" spans="1:11" ht="24" x14ac:dyDescent="0.2">
      <c r="A55" s="34" t="str">
        <f t="shared" ca="1" si="3"/>
        <v/>
      </c>
      <c r="B55" s="35" t="s">
        <v>373</v>
      </c>
      <c r="C55" s="35"/>
      <c r="D55" s="36" t="s">
        <v>374</v>
      </c>
      <c r="E55" s="37"/>
      <c r="F55" s="43"/>
      <c r="G55" s="45"/>
      <c r="H55" s="29" t="str">
        <f t="shared" si="4"/>
        <v/>
      </c>
      <c r="I55" s="39" t="str">
        <f t="shared" si="5"/>
        <v/>
      </c>
      <c r="J55" s="38"/>
      <c r="K55" s="42"/>
    </row>
    <row r="56" spans="1:11" ht="24" x14ac:dyDescent="0.2">
      <c r="A56" s="34" t="str">
        <f t="shared" ca="1" si="3"/>
        <v/>
      </c>
      <c r="B56" s="35" t="s">
        <v>375</v>
      </c>
      <c r="C56" s="35"/>
      <c r="D56" s="36" t="s">
        <v>376</v>
      </c>
      <c r="E56" s="37"/>
      <c r="F56" s="43"/>
      <c r="G56" s="45"/>
      <c r="H56" s="29" t="str">
        <f t="shared" si="4"/>
        <v/>
      </c>
      <c r="I56" s="39" t="str">
        <f t="shared" si="5"/>
        <v/>
      </c>
      <c r="J56" s="38"/>
      <c r="K56" s="42"/>
    </row>
    <row r="57" spans="1:11" ht="24" x14ac:dyDescent="0.2">
      <c r="A57" s="34" t="str">
        <f t="shared" ca="1" si="3"/>
        <v/>
      </c>
      <c r="B57" s="35" t="s">
        <v>377</v>
      </c>
      <c r="C57" s="35"/>
      <c r="D57" s="36" t="s">
        <v>378</v>
      </c>
      <c r="E57" s="37"/>
      <c r="F57" s="43"/>
      <c r="G57" s="45"/>
      <c r="H57" s="29" t="str">
        <f t="shared" si="4"/>
        <v/>
      </c>
      <c r="I57" s="39" t="str">
        <f t="shared" si="5"/>
        <v/>
      </c>
      <c r="J57" s="38"/>
      <c r="K57" s="42"/>
    </row>
    <row r="58" spans="1:11" x14ac:dyDescent="0.2">
      <c r="A58" s="34">
        <f t="shared" ca="1" si="3"/>
        <v>13</v>
      </c>
      <c r="B58" s="35" t="s">
        <v>379</v>
      </c>
      <c r="C58" s="35"/>
      <c r="D58" s="36" t="s">
        <v>380</v>
      </c>
      <c r="E58" s="37" t="s">
        <v>321</v>
      </c>
      <c r="F58" s="43">
        <v>0.86</v>
      </c>
      <c r="G58" s="45"/>
      <c r="H58" s="29">
        <f t="shared" si="4"/>
        <v>0</v>
      </c>
      <c r="I58" s="39" t="str">
        <f t="shared" si="5"/>
        <v>M</v>
      </c>
      <c r="J58" s="38" t="s">
        <v>300</v>
      </c>
      <c r="K58" s="42"/>
    </row>
    <row r="59" spans="1:11" x14ac:dyDescent="0.2">
      <c r="A59" s="34" t="str">
        <f t="shared" ca="1" si="3"/>
        <v/>
      </c>
      <c r="B59" s="35" t="s">
        <v>381</v>
      </c>
      <c r="C59" s="35"/>
      <c r="D59" s="36" t="s">
        <v>382</v>
      </c>
      <c r="E59" s="37"/>
      <c r="F59" s="43"/>
      <c r="G59" s="45"/>
      <c r="H59" s="29" t="str">
        <f t="shared" si="4"/>
        <v/>
      </c>
      <c r="I59" s="39" t="str">
        <f t="shared" si="5"/>
        <v/>
      </c>
      <c r="J59" s="38"/>
      <c r="K59" s="42"/>
    </row>
    <row r="60" spans="1:11" x14ac:dyDescent="0.2">
      <c r="A60" s="34">
        <f t="shared" ca="1" si="3"/>
        <v>14</v>
      </c>
      <c r="B60" s="35" t="s">
        <v>383</v>
      </c>
      <c r="C60" s="35"/>
      <c r="D60" s="36" t="s">
        <v>384</v>
      </c>
      <c r="E60" s="37" t="s">
        <v>321</v>
      </c>
      <c r="F60" s="43">
        <v>0.86</v>
      </c>
      <c r="G60" s="45"/>
      <c r="H60" s="29">
        <f t="shared" si="4"/>
        <v>0</v>
      </c>
      <c r="I60" s="39" t="str">
        <f t="shared" si="5"/>
        <v>M</v>
      </c>
      <c r="J60" s="38" t="s">
        <v>300</v>
      </c>
      <c r="K60" s="42"/>
    </row>
    <row r="61" spans="1:11" x14ac:dyDescent="0.2">
      <c r="A61" s="34" t="str">
        <f t="shared" ca="1" si="3"/>
        <v/>
      </c>
      <c r="B61" s="35" t="s">
        <v>385</v>
      </c>
      <c r="C61" s="35"/>
      <c r="D61" s="36" t="s">
        <v>386</v>
      </c>
      <c r="E61" s="37"/>
      <c r="F61" s="43"/>
      <c r="G61" s="45"/>
      <c r="H61" s="29" t="str">
        <f t="shared" si="4"/>
        <v/>
      </c>
      <c r="I61" s="39" t="str">
        <f t="shared" si="5"/>
        <v/>
      </c>
      <c r="J61" s="38"/>
      <c r="K61" s="42"/>
    </row>
    <row r="62" spans="1:11" x14ac:dyDescent="0.2">
      <c r="A62" s="34" t="str">
        <f t="shared" ca="1" si="3"/>
        <v/>
      </c>
      <c r="B62" s="35" t="s">
        <v>387</v>
      </c>
      <c r="C62" s="35"/>
      <c r="D62" s="36" t="s">
        <v>388</v>
      </c>
      <c r="E62" s="37"/>
      <c r="F62" s="43"/>
      <c r="G62" s="45"/>
      <c r="H62" s="29" t="str">
        <f t="shared" si="4"/>
        <v/>
      </c>
      <c r="I62" s="39" t="str">
        <f t="shared" si="5"/>
        <v/>
      </c>
      <c r="J62" s="38"/>
      <c r="K62" s="42"/>
    </row>
    <row r="63" spans="1:11" x14ac:dyDescent="0.2">
      <c r="A63" s="34" t="str">
        <f t="shared" ca="1" si="3"/>
        <v/>
      </c>
      <c r="B63" s="35" t="s">
        <v>389</v>
      </c>
      <c r="C63" s="35"/>
      <c r="D63" s="36" t="s">
        <v>390</v>
      </c>
      <c r="E63" s="37"/>
      <c r="F63" s="43"/>
      <c r="G63" s="45"/>
      <c r="H63" s="29" t="str">
        <f t="shared" si="4"/>
        <v/>
      </c>
      <c r="I63" s="39" t="str">
        <f t="shared" si="5"/>
        <v/>
      </c>
      <c r="J63" s="38"/>
      <c r="K63" s="42"/>
    </row>
    <row r="64" spans="1:11" x14ac:dyDescent="0.2">
      <c r="A64" s="34">
        <f t="shared" ca="1" si="3"/>
        <v>15</v>
      </c>
      <c r="B64" s="35" t="s">
        <v>391</v>
      </c>
      <c r="C64" s="35"/>
      <c r="D64" s="36" t="s">
        <v>392</v>
      </c>
      <c r="E64" s="37" t="s">
        <v>393</v>
      </c>
      <c r="F64" s="43">
        <v>69.12</v>
      </c>
      <c r="G64" s="45"/>
      <c r="H64" s="29">
        <f t="shared" si="4"/>
        <v>0</v>
      </c>
      <c r="I64" s="39" t="str">
        <f t="shared" si="5"/>
        <v>M</v>
      </c>
      <c r="J64" s="38" t="s">
        <v>300</v>
      </c>
      <c r="K64" s="42"/>
    </row>
    <row r="65" spans="1:11" x14ac:dyDescent="0.2">
      <c r="A65" s="34" t="str">
        <f t="shared" ca="1" si="3"/>
        <v/>
      </c>
      <c r="B65" s="35" t="s">
        <v>394</v>
      </c>
      <c r="C65" s="35"/>
      <c r="D65" s="36" t="s">
        <v>395</v>
      </c>
      <c r="E65" s="37"/>
      <c r="F65" s="43"/>
      <c r="G65" s="45"/>
      <c r="H65" s="29" t="str">
        <f t="shared" si="4"/>
        <v/>
      </c>
      <c r="I65" s="39" t="str">
        <f t="shared" si="5"/>
        <v/>
      </c>
      <c r="J65" s="38"/>
      <c r="K65" s="42"/>
    </row>
    <row r="66" spans="1:11" x14ac:dyDescent="0.2">
      <c r="A66" s="34" t="str">
        <f t="shared" ca="1" si="3"/>
        <v/>
      </c>
      <c r="B66" s="35" t="s">
        <v>396</v>
      </c>
      <c r="C66" s="35"/>
      <c r="D66" s="36" t="s">
        <v>397</v>
      </c>
      <c r="E66" s="37"/>
      <c r="F66" s="43"/>
      <c r="G66" s="45"/>
      <c r="H66" s="29" t="str">
        <f t="shared" si="4"/>
        <v/>
      </c>
      <c r="I66" s="39" t="str">
        <f t="shared" si="5"/>
        <v/>
      </c>
      <c r="J66" s="38"/>
      <c r="K66" s="42"/>
    </row>
    <row r="67" spans="1:11" ht="24" x14ac:dyDescent="0.2">
      <c r="A67" s="34" t="str">
        <f t="shared" ca="1" si="3"/>
        <v/>
      </c>
      <c r="B67" s="35" t="s">
        <v>398</v>
      </c>
      <c r="C67" s="35" t="s">
        <v>243</v>
      </c>
      <c r="D67" s="36" t="s">
        <v>399</v>
      </c>
      <c r="E67" s="37"/>
      <c r="F67" s="43"/>
      <c r="G67" s="45"/>
      <c r="H67" s="29" t="str">
        <f t="shared" si="4"/>
        <v/>
      </c>
      <c r="I67" s="39" t="str">
        <f t="shared" si="5"/>
        <v/>
      </c>
      <c r="J67" s="38"/>
      <c r="K67" s="42"/>
    </row>
    <row r="68" spans="1:11" ht="24" x14ac:dyDescent="0.2">
      <c r="A68" s="34">
        <f t="shared" ca="1" si="3"/>
        <v>16</v>
      </c>
      <c r="B68" s="35" t="s">
        <v>400</v>
      </c>
      <c r="C68" s="35" t="s">
        <v>243</v>
      </c>
      <c r="D68" s="36" t="s">
        <v>399</v>
      </c>
      <c r="E68" s="37" t="s">
        <v>401</v>
      </c>
      <c r="F68" s="43">
        <v>1</v>
      </c>
      <c r="G68" s="45"/>
      <c r="H68" s="29">
        <f t="shared" si="4"/>
        <v>0</v>
      </c>
      <c r="I68" s="39" t="str">
        <f t="shared" si="5"/>
        <v>M</v>
      </c>
      <c r="J68" s="38" t="s">
        <v>300</v>
      </c>
      <c r="K68" s="42"/>
    </row>
    <row r="69" spans="1:11" x14ac:dyDescent="0.2">
      <c r="A69" s="34" t="str">
        <f t="shared" ca="1" si="3"/>
        <v/>
      </c>
      <c r="B69" s="35" t="s">
        <v>402</v>
      </c>
      <c r="C69" s="35"/>
      <c r="D69" s="36" t="s">
        <v>403</v>
      </c>
      <c r="E69" s="37"/>
      <c r="F69" s="43"/>
      <c r="G69" s="45"/>
      <c r="H69" s="29" t="str">
        <f t="shared" si="4"/>
        <v/>
      </c>
      <c r="I69" s="39" t="str">
        <f t="shared" si="5"/>
        <v/>
      </c>
      <c r="J69" s="38"/>
      <c r="K69" s="42"/>
    </row>
    <row r="70" spans="1:11" ht="24" x14ac:dyDescent="0.2">
      <c r="A70" s="34" t="str">
        <f t="shared" ca="1" si="3"/>
        <v/>
      </c>
      <c r="B70" s="35" t="s">
        <v>404</v>
      </c>
      <c r="C70" s="35"/>
      <c r="D70" s="36" t="s">
        <v>405</v>
      </c>
      <c r="E70" s="37"/>
      <c r="F70" s="43"/>
      <c r="G70" s="45"/>
      <c r="H70" s="29" t="str">
        <f t="shared" si="4"/>
        <v/>
      </c>
      <c r="I70" s="39" t="str">
        <f t="shared" si="5"/>
        <v/>
      </c>
      <c r="J70" s="38"/>
      <c r="K70" s="42"/>
    </row>
    <row r="71" spans="1:11" x14ac:dyDescent="0.2">
      <c r="A71" s="34" t="str">
        <f t="shared" ca="1" si="3"/>
        <v/>
      </c>
      <c r="B71" s="35" t="s">
        <v>406</v>
      </c>
      <c r="C71" s="35"/>
      <c r="D71" s="36" t="s">
        <v>407</v>
      </c>
      <c r="E71" s="37"/>
      <c r="F71" s="43"/>
      <c r="G71" s="45"/>
      <c r="H71" s="29" t="str">
        <f t="shared" si="4"/>
        <v/>
      </c>
      <c r="I71" s="39" t="str">
        <f t="shared" si="5"/>
        <v/>
      </c>
      <c r="J71" s="38"/>
      <c r="K71" s="42"/>
    </row>
    <row r="72" spans="1:11" x14ac:dyDescent="0.2">
      <c r="A72" s="34" t="str">
        <f t="shared" ca="1" si="3"/>
        <v/>
      </c>
      <c r="B72" s="35" t="s">
        <v>408</v>
      </c>
      <c r="C72" s="35"/>
      <c r="D72" s="36" t="s">
        <v>409</v>
      </c>
      <c r="E72" s="37"/>
      <c r="F72" s="43"/>
      <c r="G72" s="45"/>
      <c r="H72" s="29" t="str">
        <f t="shared" si="4"/>
        <v/>
      </c>
      <c r="I72" s="39" t="str">
        <f t="shared" si="5"/>
        <v/>
      </c>
      <c r="J72" s="38"/>
      <c r="K72" s="42"/>
    </row>
    <row r="73" spans="1:11" x14ac:dyDescent="0.2">
      <c r="A73" s="34">
        <f t="shared" ca="1" si="3"/>
        <v>17</v>
      </c>
      <c r="B73" s="35" t="s">
        <v>410</v>
      </c>
      <c r="C73" s="35" t="s">
        <v>243</v>
      </c>
      <c r="D73" s="36" t="s">
        <v>411</v>
      </c>
      <c r="E73" s="37" t="s">
        <v>342</v>
      </c>
      <c r="F73" s="43">
        <v>200</v>
      </c>
      <c r="G73" s="45"/>
      <c r="H73" s="29">
        <f t="shared" si="4"/>
        <v>0</v>
      </c>
      <c r="I73" s="39" t="str">
        <f t="shared" si="5"/>
        <v>M</v>
      </c>
      <c r="J73" s="38" t="s">
        <v>300</v>
      </c>
      <c r="K73" s="42"/>
    </row>
    <row r="74" spans="1:11" x14ac:dyDescent="0.2">
      <c r="A74" s="34">
        <f t="shared" ca="1" si="3"/>
        <v>18</v>
      </c>
      <c r="B74" s="35" t="s">
        <v>412</v>
      </c>
      <c r="C74" s="35"/>
      <c r="D74" s="36" t="s">
        <v>413</v>
      </c>
      <c r="E74" s="37" t="s">
        <v>342</v>
      </c>
      <c r="F74" s="43">
        <v>120</v>
      </c>
      <c r="G74" s="45"/>
      <c r="H74" s="29">
        <f t="shared" si="4"/>
        <v>0</v>
      </c>
      <c r="I74" s="39" t="str">
        <f t="shared" si="5"/>
        <v>M</v>
      </c>
      <c r="J74" s="38" t="s">
        <v>300</v>
      </c>
      <c r="K74" s="42"/>
    </row>
    <row r="75" spans="1:11" x14ac:dyDescent="0.2">
      <c r="A75" s="34">
        <f t="shared" ca="1" si="3"/>
        <v>19</v>
      </c>
      <c r="B75" s="35" t="s">
        <v>414</v>
      </c>
      <c r="C75" s="35" t="s">
        <v>243</v>
      </c>
      <c r="D75" s="36" t="s">
        <v>415</v>
      </c>
      <c r="E75" s="37" t="s">
        <v>335</v>
      </c>
      <c r="F75" s="43">
        <v>1</v>
      </c>
      <c r="G75" s="45"/>
      <c r="H75" s="29">
        <f t="shared" si="4"/>
        <v>0</v>
      </c>
      <c r="I75" s="39" t="str">
        <f t="shared" si="5"/>
        <v>M</v>
      </c>
      <c r="J75" s="38" t="s">
        <v>300</v>
      </c>
      <c r="K75" s="42"/>
    </row>
    <row r="76" spans="1:11" ht="24" x14ac:dyDescent="0.2">
      <c r="A76" s="34" t="str">
        <f t="shared" ca="1" si="3"/>
        <v/>
      </c>
      <c r="B76" s="35" t="s">
        <v>416</v>
      </c>
      <c r="C76" s="35"/>
      <c r="D76" s="36" t="s">
        <v>417</v>
      </c>
      <c r="E76" s="37"/>
      <c r="F76" s="43"/>
      <c r="G76" s="45"/>
      <c r="H76" s="29" t="str">
        <f t="shared" si="4"/>
        <v/>
      </c>
      <c r="I76" s="39" t="str">
        <f t="shared" si="5"/>
        <v/>
      </c>
      <c r="J76" s="38"/>
      <c r="K76" s="42"/>
    </row>
    <row r="77" spans="1:11" x14ac:dyDescent="0.2">
      <c r="A77" s="34" t="str">
        <f t="shared" ca="1" si="3"/>
        <v/>
      </c>
      <c r="B77" s="35" t="s">
        <v>418</v>
      </c>
      <c r="C77" s="35"/>
      <c r="D77" s="36" t="s">
        <v>419</v>
      </c>
      <c r="E77" s="37"/>
      <c r="F77" s="43"/>
      <c r="G77" s="45"/>
      <c r="H77" s="29" t="str">
        <f t="shared" si="4"/>
        <v/>
      </c>
      <c r="I77" s="39" t="str">
        <f t="shared" si="5"/>
        <v/>
      </c>
      <c r="J77" s="38"/>
      <c r="K77" s="42"/>
    </row>
    <row r="78" spans="1:11" x14ac:dyDescent="0.2">
      <c r="A78" s="34" t="str">
        <f t="shared" ca="1" si="3"/>
        <v/>
      </c>
      <c r="B78" s="35" t="s">
        <v>420</v>
      </c>
      <c r="C78" s="35"/>
      <c r="D78" s="36" t="s">
        <v>421</v>
      </c>
      <c r="E78" s="37"/>
      <c r="F78" s="43"/>
      <c r="G78" s="45"/>
      <c r="H78" s="29" t="str">
        <f t="shared" si="4"/>
        <v/>
      </c>
      <c r="I78" s="39" t="str">
        <f t="shared" si="5"/>
        <v/>
      </c>
      <c r="J78" s="38"/>
      <c r="K78" s="42"/>
    </row>
    <row r="79" spans="1:11" ht="24" x14ac:dyDescent="0.2">
      <c r="A79" s="34" t="str">
        <f t="shared" ca="1" si="3"/>
        <v/>
      </c>
      <c r="B79" s="35" t="s">
        <v>422</v>
      </c>
      <c r="C79" s="35" t="s">
        <v>243</v>
      </c>
      <c r="D79" s="36" t="s">
        <v>423</v>
      </c>
      <c r="E79" s="37"/>
      <c r="F79" s="43"/>
      <c r="G79" s="45"/>
      <c r="H79" s="29" t="str">
        <f t="shared" si="4"/>
        <v/>
      </c>
      <c r="I79" s="39" t="str">
        <f t="shared" si="5"/>
        <v/>
      </c>
      <c r="J79" s="38"/>
      <c r="K79" s="42"/>
    </row>
    <row r="80" spans="1:11" x14ac:dyDescent="0.2">
      <c r="A80" s="34">
        <f t="shared" ca="1" si="3"/>
        <v>20</v>
      </c>
      <c r="B80" s="35" t="s">
        <v>424</v>
      </c>
      <c r="C80" s="35" t="s">
        <v>243</v>
      </c>
      <c r="D80" s="36" t="s">
        <v>425</v>
      </c>
      <c r="E80" s="37" t="s">
        <v>335</v>
      </c>
      <c r="F80" s="43">
        <v>2</v>
      </c>
      <c r="G80" s="45"/>
      <c r="H80" s="29">
        <f t="shared" si="4"/>
        <v>0</v>
      </c>
      <c r="I80" s="39" t="str">
        <f t="shared" si="5"/>
        <v>M</v>
      </c>
      <c r="J80" s="38" t="s">
        <v>300</v>
      </c>
      <c r="K80" s="42"/>
    </row>
    <row r="81" spans="1:11" x14ac:dyDescent="0.2">
      <c r="A81" s="34">
        <f t="shared" ref="A81:A95" ca="1" si="6">+IF(NOT(ISBLANK(INDIRECT("e"&amp;ROW()))),MAX(INDIRECT("a$16:A"&amp;ROW()-1))+1,"")</f>
        <v>21</v>
      </c>
      <c r="B81" s="35" t="s">
        <v>426</v>
      </c>
      <c r="C81" s="35" t="s">
        <v>243</v>
      </c>
      <c r="D81" s="36" t="s">
        <v>427</v>
      </c>
      <c r="E81" s="37" t="s">
        <v>335</v>
      </c>
      <c r="F81" s="43">
        <v>1</v>
      </c>
      <c r="G81" s="45"/>
      <c r="H81" s="29">
        <f t="shared" ref="H81:H95" si="7">+IF(AND(F81="",G81=""),"",ROUND(F81*G81,2))</f>
        <v>0</v>
      </c>
      <c r="I81" s="39" t="str">
        <f t="shared" ref="I81:I95" si="8">IF(E81&lt;&gt;"","M","")</f>
        <v>M</v>
      </c>
      <c r="J81" s="38" t="s">
        <v>300</v>
      </c>
      <c r="K81" s="42"/>
    </row>
    <row r="82" spans="1:11" x14ac:dyDescent="0.2">
      <c r="A82" s="34" t="str">
        <f t="shared" ca="1" si="6"/>
        <v/>
      </c>
      <c r="B82" s="35" t="s">
        <v>428</v>
      </c>
      <c r="C82" s="35" t="s">
        <v>243</v>
      </c>
      <c r="D82" s="36" t="s">
        <v>429</v>
      </c>
      <c r="E82" s="37"/>
      <c r="F82" s="43"/>
      <c r="G82" s="45"/>
      <c r="H82" s="29" t="str">
        <f t="shared" si="7"/>
        <v/>
      </c>
      <c r="I82" s="39" t="str">
        <f t="shared" si="8"/>
        <v/>
      </c>
      <c r="J82" s="38"/>
      <c r="K82" s="42"/>
    </row>
    <row r="83" spans="1:11" x14ac:dyDescent="0.2">
      <c r="A83" s="34" t="str">
        <f t="shared" ca="1" si="6"/>
        <v/>
      </c>
      <c r="B83" s="35" t="s">
        <v>430</v>
      </c>
      <c r="C83" s="35" t="s">
        <v>243</v>
      </c>
      <c r="D83" s="36" t="s">
        <v>431</v>
      </c>
      <c r="E83" s="37"/>
      <c r="F83" s="43"/>
      <c r="G83" s="45"/>
      <c r="H83" s="29" t="str">
        <f t="shared" si="7"/>
        <v/>
      </c>
      <c r="I83" s="39" t="str">
        <f t="shared" si="8"/>
        <v/>
      </c>
      <c r="J83" s="38"/>
      <c r="K83" s="42"/>
    </row>
    <row r="84" spans="1:11" x14ac:dyDescent="0.2">
      <c r="A84" s="34" t="str">
        <f t="shared" ca="1" si="6"/>
        <v/>
      </c>
      <c r="B84" s="35" t="s">
        <v>432</v>
      </c>
      <c r="C84" s="35" t="s">
        <v>243</v>
      </c>
      <c r="D84" s="36" t="s">
        <v>433</v>
      </c>
      <c r="E84" s="37"/>
      <c r="F84" s="43"/>
      <c r="G84" s="45"/>
      <c r="H84" s="29" t="str">
        <f t="shared" si="7"/>
        <v/>
      </c>
      <c r="I84" s="39" t="str">
        <f t="shared" si="8"/>
        <v/>
      </c>
      <c r="J84" s="38"/>
      <c r="K84" s="42"/>
    </row>
    <row r="85" spans="1:11" x14ac:dyDescent="0.2">
      <c r="A85" s="34">
        <f t="shared" ca="1" si="6"/>
        <v>22</v>
      </c>
      <c r="B85" s="35" t="s">
        <v>434</v>
      </c>
      <c r="C85" s="35" t="s">
        <v>243</v>
      </c>
      <c r="D85" s="36" t="s">
        <v>435</v>
      </c>
      <c r="E85" s="37" t="s">
        <v>328</v>
      </c>
      <c r="F85" s="43">
        <v>7800</v>
      </c>
      <c r="G85" s="45"/>
      <c r="H85" s="29">
        <f t="shared" si="7"/>
        <v>0</v>
      </c>
      <c r="I85" s="39" t="str">
        <f t="shared" si="8"/>
        <v>M</v>
      </c>
      <c r="J85" s="38" t="s">
        <v>300</v>
      </c>
      <c r="K85" s="42"/>
    </row>
    <row r="86" spans="1:11" x14ac:dyDescent="0.2">
      <c r="A86" s="34">
        <f t="shared" ca="1" si="6"/>
        <v>23</v>
      </c>
      <c r="B86" s="35" t="s">
        <v>436</v>
      </c>
      <c r="C86" s="35" t="s">
        <v>243</v>
      </c>
      <c r="D86" s="36" t="s">
        <v>437</v>
      </c>
      <c r="E86" s="37" t="s">
        <v>438</v>
      </c>
      <c r="F86" s="43">
        <v>728.9</v>
      </c>
      <c r="G86" s="45"/>
      <c r="H86" s="29">
        <f t="shared" si="7"/>
        <v>0</v>
      </c>
      <c r="I86" s="39" t="str">
        <f t="shared" si="8"/>
        <v>M</v>
      </c>
      <c r="J86" s="38" t="s">
        <v>300</v>
      </c>
      <c r="K86" s="42"/>
    </row>
    <row r="87" spans="1:11" x14ac:dyDescent="0.2">
      <c r="A87" s="34">
        <f t="shared" ca="1" si="6"/>
        <v>24</v>
      </c>
      <c r="B87" s="35" t="s">
        <v>439</v>
      </c>
      <c r="C87" s="35" t="s">
        <v>243</v>
      </c>
      <c r="D87" s="36" t="s">
        <v>440</v>
      </c>
      <c r="E87" s="37" t="s">
        <v>335</v>
      </c>
      <c r="F87" s="43">
        <v>2</v>
      </c>
      <c r="G87" s="45"/>
      <c r="H87" s="29">
        <f t="shared" si="7"/>
        <v>0</v>
      </c>
      <c r="I87" s="39" t="str">
        <f t="shared" si="8"/>
        <v>M</v>
      </c>
      <c r="J87" s="38" t="s">
        <v>300</v>
      </c>
      <c r="K87" s="42"/>
    </row>
    <row r="88" spans="1:11" x14ac:dyDescent="0.2">
      <c r="A88" s="34" t="str">
        <f t="shared" ca="1" si="6"/>
        <v/>
      </c>
      <c r="B88" s="35" t="s">
        <v>441</v>
      </c>
      <c r="C88" s="35" t="s">
        <v>243</v>
      </c>
      <c r="D88" s="36" t="s">
        <v>442</v>
      </c>
      <c r="E88" s="37"/>
      <c r="F88" s="43"/>
      <c r="G88" s="45"/>
      <c r="H88" s="29" t="str">
        <f t="shared" si="7"/>
        <v/>
      </c>
      <c r="I88" s="39" t="str">
        <f t="shared" si="8"/>
        <v/>
      </c>
      <c r="J88" s="38"/>
      <c r="K88" s="42"/>
    </row>
    <row r="89" spans="1:11" x14ac:dyDescent="0.2">
      <c r="A89" s="34">
        <f t="shared" ca="1" si="6"/>
        <v>25</v>
      </c>
      <c r="B89" s="35" t="s">
        <v>443</v>
      </c>
      <c r="C89" s="35" t="s">
        <v>243</v>
      </c>
      <c r="D89" s="36" t="s">
        <v>444</v>
      </c>
      <c r="E89" s="37" t="s">
        <v>335</v>
      </c>
      <c r="F89" s="43">
        <v>2</v>
      </c>
      <c r="G89" s="45"/>
      <c r="H89" s="29">
        <f t="shared" si="7"/>
        <v>0</v>
      </c>
      <c r="I89" s="39" t="str">
        <f t="shared" si="8"/>
        <v>M</v>
      </c>
      <c r="J89" s="38" t="s">
        <v>300</v>
      </c>
      <c r="K89" s="42"/>
    </row>
    <row r="90" spans="1:11" x14ac:dyDescent="0.2">
      <c r="A90" s="34">
        <f t="shared" ca="1" si="6"/>
        <v>26</v>
      </c>
      <c r="B90" s="35" t="s">
        <v>445</v>
      </c>
      <c r="C90" s="35" t="s">
        <v>243</v>
      </c>
      <c r="D90" s="36" t="s">
        <v>446</v>
      </c>
      <c r="E90" s="37" t="s">
        <v>335</v>
      </c>
      <c r="F90" s="43">
        <v>4</v>
      </c>
      <c r="G90" s="45"/>
      <c r="H90" s="29">
        <f t="shared" si="7"/>
        <v>0</v>
      </c>
      <c r="I90" s="39" t="str">
        <f t="shared" si="8"/>
        <v>M</v>
      </c>
      <c r="J90" s="38" t="s">
        <v>300</v>
      </c>
      <c r="K90" s="42"/>
    </row>
    <row r="91" spans="1:11" x14ac:dyDescent="0.2">
      <c r="A91" s="34" t="str">
        <f t="shared" ca="1" si="6"/>
        <v/>
      </c>
      <c r="B91" s="35" t="s">
        <v>447</v>
      </c>
      <c r="C91" s="35" t="s">
        <v>243</v>
      </c>
      <c r="D91" s="36" t="s">
        <v>448</v>
      </c>
      <c r="E91" s="37"/>
      <c r="F91" s="43"/>
      <c r="G91" s="45"/>
      <c r="H91" s="29" t="str">
        <f t="shared" si="7"/>
        <v/>
      </c>
      <c r="I91" s="39" t="str">
        <f t="shared" si="8"/>
        <v/>
      </c>
      <c r="J91" s="38"/>
      <c r="K91" s="42"/>
    </row>
    <row r="92" spans="1:11" x14ac:dyDescent="0.2">
      <c r="A92" s="34">
        <f t="shared" ca="1" si="6"/>
        <v>27</v>
      </c>
      <c r="B92" s="35" t="s">
        <v>449</v>
      </c>
      <c r="C92" s="35" t="s">
        <v>243</v>
      </c>
      <c r="D92" s="36" t="s">
        <v>450</v>
      </c>
      <c r="E92" s="37" t="s">
        <v>451</v>
      </c>
      <c r="F92" s="43">
        <v>1</v>
      </c>
      <c r="G92" s="45"/>
      <c r="H92" s="29">
        <f t="shared" si="7"/>
        <v>0</v>
      </c>
      <c r="I92" s="39" t="str">
        <f t="shared" si="8"/>
        <v>M</v>
      </c>
      <c r="J92" s="38" t="s">
        <v>300</v>
      </c>
      <c r="K92" s="42"/>
    </row>
    <row r="93" spans="1:11" ht="24" x14ac:dyDescent="0.2">
      <c r="A93" s="34">
        <f t="shared" ca="1" si="6"/>
        <v>28</v>
      </c>
      <c r="B93" s="35" t="s">
        <v>452</v>
      </c>
      <c r="C93" s="35" t="s">
        <v>243</v>
      </c>
      <c r="D93" s="36" t="s">
        <v>453</v>
      </c>
      <c r="E93" s="37" t="s">
        <v>451</v>
      </c>
      <c r="F93" s="43">
        <v>1</v>
      </c>
      <c r="G93" s="45"/>
      <c r="H93" s="29">
        <f t="shared" si="7"/>
        <v>0</v>
      </c>
      <c r="I93" s="39" t="str">
        <f t="shared" si="8"/>
        <v>M</v>
      </c>
      <c r="J93" s="38" t="s">
        <v>300</v>
      </c>
      <c r="K93" s="42"/>
    </row>
    <row r="94" spans="1:11" ht="36" x14ac:dyDescent="0.2">
      <c r="A94" s="34">
        <f t="shared" ca="1" si="6"/>
        <v>29</v>
      </c>
      <c r="B94" s="35" t="s">
        <v>454</v>
      </c>
      <c r="C94" s="35" t="s">
        <v>243</v>
      </c>
      <c r="D94" s="36" t="s">
        <v>455</v>
      </c>
      <c r="E94" s="37" t="s">
        <v>451</v>
      </c>
      <c r="F94" s="43">
        <v>1</v>
      </c>
      <c r="G94" s="45"/>
      <c r="H94" s="29">
        <f t="shared" si="7"/>
        <v>0</v>
      </c>
      <c r="I94" s="39" t="str">
        <f t="shared" si="8"/>
        <v>M</v>
      </c>
      <c r="J94" s="38" t="s">
        <v>300</v>
      </c>
      <c r="K94" s="42"/>
    </row>
    <row r="95" spans="1:11" ht="12.75" customHeight="1" x14ac:dyDescent="0.2">
      <c r="A95" s="34" t="str">
        <f t="shared" ca="1" si="6"/>
        <v/>
      </c>
      <c r="B95" s="35"/>
      <c r="C95" s="35"/>
      <c r="D95" s="36"/>
      <c r="E95" s="37"/>
      <c r="F95" s="43"/>
      <c r="G95" s="45"/>
      <c r="H95" s="29" t="str">
        <f t="shared" si="7"/>
        <v/>
      </c>
      <c r="I95" s="39" t="str">
        <f t="shared" si="8"/>
        <v/>
      </c>
      <c r="J95" s="38"/>
      <c r="K95" s="42"/>
    </row>
  </sheetData>
  <sheetProtection algorithmName="SHA-512" hashValue="nVcm8r5VtNQCM7rYNyl78/C45o27ghltLD88GRSMOWQ2038xuvAsmmR5TLx5cRbxzdtePIS95xej+DfkYMVzVg==" saltValue="BMjI6dwt82QNiYOgC8jMoQ==" spinCount="100000" sheet="1" objects="1" scenarios="1" selectLockedCells="1"/>
  <mergeCells count="4">
    <mergeCell ref="D7:G7"/>
    <mergeCell ref="D8:G8"/>
    <mergeCell ref="D9:G9"/>
    <mergeCell ref="A1:J1"/>
  </mergeCells>
  <phoneticPr fontId="0" type="noConversion"/>
  <conditionalFormatting sqref="B17:J200000">
    <cfRule type="cellIs" dxfId="11" priority="80" stopIfTrue="1" operator="notEqual">
      <formula>""</formula>
    </cfRule>
  </conditionalFormatting>
  <conditionalFormatting sqref="H6">
    <cfRule type="cellIs" dxfId="10" priority="2" stopIfTrue="1" operator="equal">
      <formula>0</formula>
    </cfRule>
    <cfRule type="cellIs" dxfId="9" priority="3" stopIfTrue="1" operator="lessThan">
      <formula>$H$7</formula>
    </cfRule>
    <cfRule type="cellIs" dxfId="8" priority="4" stopIfTrue="1" operator="greaterThanOrEqual">
      <formula>$H$7</formula>
    </cfRule>
  </conditionalFormatting>
  <dataValidations count="1">
    <dataValidation type="custom" allowBlank="1" showInputMessage="1" showErrorMessage="1" errorTitle="Attenzione!" error="Importo con solo 2 (due) posizioni decimali!!!" sqref="F17:G65536" xr:uid="{00000000-0002-0000-0100-000000000000}">
      <formula1>F17=ROUND(F17,2)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17"/>
  <sheetViews>
    <sheetView zoomScaleNormal="100" workbookViewId="0">
      <selection activeCell="O17" sqref="O17"/>
    </sheetView>
  </sheetViews>
  <sheetFormatPr baseColWidth="10" defaultColWidth="9.140625" defaultRowHeight="12.75" x14ac:dyDescent="0.2"/>
  <cols>
    <col min="1" max="1" width="5.5703125" style="59" customWidth="1"/>
    <col min="2" max="2" width="13" style="1" customWidth="1"/>
    <col min="3" max="3" width="2" style="1" bestFit="1" customWidth="1"/>
    <col min="4" max="4" width="57.7109375" style="1" customWidth="1"/>
    <col min="5" max="5" width="16.7109375" style="1" customWidth="1"/>
    <col min="6" max="6" width="15" style="41" customWidth="1"/>
    <col min="7" max="7" width="11.28515625" style="40" customWidth="1"/>
    <col min="8" max="8" width="17" style="59" customWidth="1"/>
    <col min="9" max="16384" width="9.140625" style="59"/>
  </cols>
  <sheetData>
    <row r="1" spans="1:11" ht="15" x14ac:dyDescent="0.25">
      <c r="A1" s="134" t="s">
        <v>283</v>
      </c>
      <c r="B1" s="134"/>
      <c r="C1" s="134"/>
      <c r="D1" s="134"/>
      <c r="E1" s="134"/>
      <c r="F1" s="134"/>
      <c r="G1" s="134"/>
      <c r="H1" s="134"/>
      <c r="I1" s="134"/>
      <c r="J1" s="134"/>
      <c r="K1" s="15"/>
    </row>
    <row r="2" spans="1:11" x14ac:dyDescent="0.2">
      <c r="A2" s="23"/>
      <c r="B2" s="23"/>
      <c r="C2" s="23"/>
      <c r="D2" s="9"/>
      <c r="E2" s="89"/>
      <c r="F2" s="89"/>
      <c r="G2" s="89"/>
      <c r="H2" s="89"/>
      <c r="I2" s="91"/>
    </row>
    <row r="3" spans="1:11" x14ac:dyDescent="0.2">
      <c r="A3" s="23"/>
      <c r="B3" s="23"/>
      <c r="C3" s="23"/>
      <c r="D3" s="9"/>
      <c r="E3" s="89"/>
      <c r="F3" s="89"/>
      <c r="G3" s="89"/>
      <c r="H3" s="89"/>
      <c r="I3" s="91"/>
    </row>
    <row r="4" spans="1:11" ht="15" x14ac:dyDescent="0.2">
      <c r="A4" s="10"/>
      <c r="B4" s="10"/>
      <c r="C4" s="10"/>
      <c r="D4" s="11" t="s">
        <v>263</v>
      </c>
      <c r="E4" s="12"/>
      <c r="F4" s="12"/>
      <c r="G4" s="12"/>
      <c r="H4" s="13"/>
    </row>
    <row r="5" spans="1:11" x14ac:dyDescent="0.2">
      <c r="A5" s="1"/>
      <c r="F5" s="1"/>
      <c r="G5" s="1"/>
      <c r="H5" s="1"/>
    </row>
    <row r="6" spans="1:11" x14ac:dyDescent="0.2">
      <c r="A6" s="10"/>
      <c r="B6" s="10"/>
      <c r="C6" s="10"/>
      <c r="D6" s="53" t="s">
        <v>268</v>
      </c>
      <c r="E6" s="54"/>
      <c r="F6" s="54"/>
      <c r="G6" s="54"/>
      <c r="H6" s="30">
        <f>SUM($H$17:$H$9786)</f>
        <v>0</v>
      </c>
    </row>
    <row r="7" spans="1:11" x14ac:dyDescent="0.2">
      <c r="A7" s="10"/>
      <c r="B7" s="10"/>
      <c r="C7" s="10"/>
      <c r="D7" s="53" t="s">
        <v>269</v>
      </c>
      <c r="E7" s="54"/>
      <c r="F7" s="54"/>
      <c r="G7" s="54"/>
      <c r="H7" s="30">
        <f>SUM(H6:H6)</f>
        <v>0</v>
      </c>
    </row>
    <row r="8" spans="1:11" x14ac:dyDescent="0.2">
      <c r="A8" s="10"/>
      <c r="B8" s="10"/>
      <c r="C8" s="10"/>
      <c r="D8" s="125" t="s">
        <v>279</v>
      </c>
      <c r="E8" s="126"/>
      <c r="F8" s="126"/>
      <c r="G8" s="127"/>
      <c r="H8" s="30">
        <f>SUM(OFFERTA!E11:E11)</f>
        <v>0</v>
      </c>
    </row>
    <row r="9" spans="1:11" ht="12.75" customHeight="1" x14ac:dyDescent="0.2">
      <c r="B9" s="10"/>
      <c r="C9" s="10"/>
      <c r="D9" s="128" t="str">
        <f>IF(H9&lt;0,"Ribasso d'asta in %",IF(H9&gt;0,"Rialzo d'asta in %",""))</f>
        <v/>
      </c>
      <c r="E9" s="129"/>
      <c r="F9" s="129"/>
      <c r="G9" s="130"/>
      <c r="H9" s="14">
        <f>IF(H8=0,0,(H7/H8)-1)</f>
        <v>0</v>
      </c>
    </row>
    <row r="10" spans="1:11" x14ac:dyDescent="0.2">
      <c r="F10" s="1"/>
      <c r="G10" s="1"/>
    </row>
    <row r="11" spans="1:11" x14ac:dyDescent="0.2">
      <c r="F11" s="1"/>
      <c r="G11" s="1"/>
    </row>
    <row r="12" spans="1:11" x14ac:dyDescent="0.2">
      <c r="F12" s="1"/>
      <c r="G12" s="1"/>
      <c r="H12" s="1"/>
      <c r="I12" s="1"/>
    </row>
    <row r="13" spans="1:11" x14ac:dyDescent="0.2">
      <c r="A13" s="1"/>
      <c r="F13" s="1"/>
      <c r="G13" s="1"/>
      <c r="H13" s="1"/>
      <c r="I13" s="1"/>
    </row>
    <row r="14" spans="1:11" x14ac:dyDescent="0.2">
      <c r="A14" s="1"/>
      <c r="F14" s="1"/>
      <c r="G14" s="1"/>
    </row>
    <row r="15" spans="1:11" ht="15" x14ac:dyDescent="0.25">
      <c r="A15" s="4"/>
      <c r="B15" s="2" t="s">
        <v>265</v>
      </c>
      <c r="C15" s="2"/>
      <c r="D15" s="2"/>
      <c r="E15" s="2"/>
      <c r="F15" s="2"/>
      <c r="G15" s="2"/>
    </row>
    <row r="16" spans="1:11" ht="66" x14ac:dyDescent="0.2">
      <c r="A16" s="5" t="s">
        <v>255</v>
      </c>
      <c r="B16" s="5" t="s">
        <v>256</v>
      </c>
      <c r="C16" s="5" t="s">
        <v>243</v>
      </c>
      <c r="D16" s="6" t="s">
        <v>242</v>
      </c>
      <c r="E16" s="5" t="s">
        <v>257</v>
      </c>
      <c r="F16" s="5" t="s">
        <v>258</v>
      </c>
      <c r="G16" s="5" t="s">
        <v>259</v>
      </c>
      <c r="H16" s="5" t="s">
        <v>260</v>
      </c>
      <c r="I16" s="7" t="s">
        <v>266</v>
      </c>
      <c r="J16" s="8" t="s">
        <v>262</v>
      </c>
    </row>
    <row r="17" spans="1:10" x14ac:dyDescent="0.2">
      <c r="A17" s="25"/>
      <c r="B17" s="48"/>
      <c r="C17" s="48"/>
      <c r="D17" s="94"/>
      <c r="E17" s="50"/>
      <c r="F17" s="43"/>
      <c r="G17" s="43"/>
      <c r="H17" s="29" t="str">
        <f>+IF(AND(F17="",G17=""),"",ROUND(F17*G17,2))</f>
        <v/>
      </c>
      <c r="I17" s="39" t="str">
        <f>IF(E17&lt;&gt;"","C","")</f>
        <v/>
      </c>
      <c r="J17" s="38"/>
    </row>
  </sheetData>
  <sheetProtection algorithmName="SHA-512" hashValue="Vg5z/yIcrOOgLHsDHFrDiICLhOBLs/00lH0l3iotQ9elc5JB8XbG79EhDEapaXiRiqOpZTGeqPfw0TkD4RztyQ==" saltValue="xk3m5MTaClISJOx+9wBIPQ==" spinCount="100000" sheet="1" objects="1" scenarios="1" selectLockedCells="1"/>
  <mergeCells count="3">
    <mergeCell ref="A1:J1"/>
    <mergeCell ref="D8:G8"/>
    <mergeCell ref="D9:G9"/>
  </mergeCells>
  <phoneticPr fontId="0" type="noConversion"/>
  <conditionalFormatting sqref="E2:E3 J17 B17:G17">
    <cfRule type="cellIs" dxfId="7" priority="74" stopIfTrue="1" operator="notEqual">
      <formula>""</formula>
    </cfRule>
  </conditionalFormatting>
  <conditionalFormatting sqref="H6">
    <cfRule type="cellIs" dxfId="6" priority="2" stopIfTrue="1" operator="equal">
      <formula>0</formula>
    </cfRule>
    <cfRule type="cellIs" dxfId="5" priority="3" stopIfTrue="1" operator="lessThan">
      <formula>$H$8</formula>
    </cfRule>
    <cfRule type="cellIs" dxfId="4" priority="4" stopIfTrue="1" operator="greaterThanOrEqual">
      <formula>$H$8</formula>
    </cfRule>
  </conditionalFormatting>
  <dataValidations count="1">
    <dataValidation type="custom" allowBlank="1" showInputMessage="1" showErrorMessage="1" errorTitle="Attenzione" error="Importo con solo 2 (due) posizioni decimali!!!" sqref="F17:G65536" xr:uid="{00000000-0002-0000-0200-000000000000}">
      <formula1>F17=ROUND(F17,2)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9"/>
  <sheetViews>
    <sheetView zoomScaleNormal="100" workbookViewId="0">
      <selection activeCell="F17" sqref="F17"/>
    </sheetView>
  </sheetViews>
  <sheetFormatPr baseColWidth="10" defaultColWidth="9.140625" defaultRowHeight="12.75" x14ac:dyDescent="0.2"/>
  <cols>
    <col min="1" max="1" width="5.5703125" style="22" customWidth="1"/>
    <col min="2" max="2" width="13" style="1" customWidth="1"/>
    <col min="3" max="3" width="2.140625" style="3" bestFit="1" customWidth="1"/>
    <col min="4" max="4" width="57.7109375" style="1" customWidth="1"/>
    <col min="5" max="5" width="16.7109375" style="1" customWidth="1"/>
    <col min="6" max="6" width="15" style="40" customWidth="1"/>
    <col min="7" max="7" width="17" style="41" customWidth="1"/>
    <col min="8" max="8" width="17" style="22" customWidth="1"/>
    <col min="9" max="11" width="9.140625" style="22"/>
    <col min="12" max="12" width="12.42578125" style="22" bestFit="1" customWidth="1"/>
    <col min="13" max="16384" width="9.140625" style="22"/>
  </cols>
  <sheetData>
    <row r="1" spans="1:13" ht="15" x14ac:dyDescent="0.25">
      <c r="A1" s="131" t="s">
        <v>285</v>
      </c>
      <c r="B1" s="132"/>
      <c r="C1" s="132"/>
      <c r="D1" s="132"/>
      <c r="E1" s="132"/>
      <c r="F1" s="132"/>
      <c r="G1" s="132"/>
      <c r="H1" s="132"/>
      <c r="I1" s="133"/>
      <c r="J1" s="15"/>
    </row>
    <row r="2" spans="1:13" x14ac:dyDescent="0.2">
      <c r="F2" s="1"/>
      <c r="G2" s="1"/>
    </row>
    <row r="3" spans="1:13" x14ac:dyDescent="0.2">
      <c r="A3" s="1"/>
      <c r="F3" s="1"/>
      <c r="G3" s="1"/>
    </row>
    <row r="4" spans="1:13" x14ac:dyDescent="0.2">
      <c r="A4" s="1"/>
      <c r="F4" s="1"/>
      <c r="G4" s="1"/>
    </row>
    <row r="5" spans="1:13" ht="15" x14ac:dyDescent="0.2">
      <c r="A5" s="10"/>
      <c r="B5" s="10"/>
      <c r="C5" s="27"/>
      <c r="D5" s="11" t="s">
        <v>263</v>
      </c>
      <c r="E5" s="12"/>
      <c r="F5" s="12"/>
      <c r="G5" s="12"/>
      <c r="H5" s="13"/>
    </row>
    <row r="6" spans="1:13" x14ac:dyDescent="0.2">
      <c r="A6" s="1"/>
      <c r="F6" s="1"/>
      <c r="G6" s="1"/>
      <c r="H6" s="1"/>
    </row>
    <row r="7" spans="1:13" x14ac:dyDescent="0.2">
      <c r="A7" s="10"/>
      <c r="B7" s="10"/>
      <c r="C7" s="27"/>
      <c r="D7" s="125" t="s">
        <v>284</v>
      </c>
      <c r="E7" s="126"/>
      <c r="F7" s="126"/>
      <c r="G7" s="127"/>
      <c r="H7" s="30">
        <f>SUM($H$15:$H$9804)</f>
        <v>6247.75</v>
      </c>
    </row>
    <row r="8" spans="1:13" x14ac:dyDescent="0.2">
      <c r="F8" s="1"/>
      <c r="G8" s="1"/>
    </row>
    <row r="9" spans="1:13" x14ac:dyDescent="0.2">
      <c r="F9" s="1"/>
      <c r="G9" s="1"/>
    </row>
    <row r="10" spans="1:13" x14ac:dyDescent="0.2">
      <c r="F10" s="1"/>
      <c r="G10" s="28"/>
      <c r="H10" s="1"/>
    </row>
    <row r="11" spans="1:13" x14ac:dyDescent="0.2">
      <c r="F11" s="1"/>
      <c r="G11" s="28"/>
      <c r="H11" s="33"/>
    </row>
    <row r="12" spans="1:13" x14ac:dyDescent="0.2">
      <c r="A12" s="1"/>
      <c r="F12" s="1"/>
      <c r="G12" s="1"/>
    </row>
    <row r="13" spans="1:13" ht="15" x14ac:dyDescent="0.25">
      <c r="A13" s="4"/>
      <c r="B13" s="2" t="s">
        <v>286</v>
      </c>
      <c r="C13" s="26"/>
      <c r="D13" s="2"/>
      <c r="E13" s="2"/>
      <c r="F13" s="2"/>
      <c r="G13" s="2"/>
    </row>
    <row r="14" spans="1:13" ht="66" x14ac:dyDescent="0.2">
      <c r="A14" s="5" t="s">
        <v>255</v>
      </c>
      <c r="B14" s="5" t="s">
        <v>256</v>
      </c>
      <c r="C14" s="5" t="s">
        <v>244</v>
      </c>
      <c r="D14" s="6" t="s">
        <v>242</v>
      </c>
      <c r="E14" s="5" t="s">
        <v>257</v>
      </c>
      <c r="F14" s="5" t="s">
        <v>258</v>
      </c>
      <c r="G14" s="5" t="s">
        <v>259</v>
      </c>
      <c r="H14" s="5" t="s">
        <v>260</v>
      </c>
      <c r="I14" s="8" t="s">
        <v>262</v>
      </c>
      <c r="L14" s="44"/>
      <c r="M14" s="24"/>
    </row>
    <row r="15" spans="1:13" x14ac:dyDescent="0.2">
      <c r="A15" s="47"/>
      <c r="B15" s="48" t="s">
        <v>456</v>
      </c>
      <c r="C15" s="48" t="s">
        <v>243</v>
      </c>
      <c r="D15" s="49" t="s">
        <v>457</v>
      </c>
      <c r="E15" s="50"/>
      <c r="F15" s="51"/>
      <c r="G15" s="51"/>
      <c r="H15" s="29" t="s">
        <v>465</v>
      </c>
      <c r="I15" s="52"/>
      <c r="J15" s="42"/>
    </row>
    <row r="16" spans="1:13" x14ac:dyDescent="0.2">
      <c r="A16" s="47"/>
      <c r="B16" s="48" t="s">
        <v>458</v>
      </c>
      <c r="C16" s="48" t="s">
        <v>243</v>
      </c>
      <c r="D16" s="49" t="s">
        <v>459</v>
      </c>
      <c r="E16" s="50"/>
      <c r="F16" s="51"/>
      <c r="G16" s="51"/>
      <c r="H16" s="29">
        <v>0</v>
      </c>
      <c r="I16" s="52"/>
      <c r="J16" s="42"/>
    </row>
    <row r="17" spans="1:10" x14ac:dyDescent="0.2">
      <c r="A17" s="47"/>
      <c r="B17" s="48" t="s">
        <v>460</v>
      </c>
      <c r="C17" s="48" t="s">
        <v>243</v>
      </c>
      <c r="D17" s="49" t="s">
        <v>461</v>
      </c>
      <c r="E17" s="50"/>
      <c r="F17" s="51"/>
      <c r="G17" s="51"/>
      <c r="H17" s="29">
        <v>0</v>
      </c>
      <c r="I17" s="52"/>
      <c r="J17" s="42"/>
    </row>
    <row r="18" spans="1:10" x14ac:dyDescent="0.2">
      <c r="A18" s="47" t="s">
        <v>462</v>
      </c>
      <c r="B18" s="48" t="s">
        <v>463</v>
      </c>
      <c r="C18" s="48" t="s">
        <v>243</v>
      </c>
      <c r="D18" s="49" t="s">
        <v>464</v>
      </c>
      <c r="E18" s="50" t="s">
        <v>451</v>
      </c>
      <c r="F18" s="51">
        <v>1</v>
      </c>
      <c r="G18" s="51">
        <v>6247.75</v>
      </c>
      <c r="H18" s="29">
        <v>6247.75</v>
      </c>
      <c r="I18" s="52" t="s">
        <v>300</v>
      </c>
      <c r="J18" s="42"/>
    </row>
    <row r="19" spans="1:10" ht="12.75" customHeight="1" x14ac:dyDescent="0.2">
      <c r="A19" s="47"/>
      <c r="B19" s="48"/>
      <c r="C19" s="48"/>
      <c r="D19" s="49"/>
      <c r="E19" s="50"/>
      <c r="F19" s="51"/>
      <c r="G19" s="51"/>
      <c r="H19" s="29" t="str">
        <f>+IF(AND(F19="",G19=""),"",ROUND(F19*G19,2))</f>
        <v/>
      </c>
      <c r="I19" s="52"/>
      <c r="J19" s="42"/>
    </row>
  </sheetData>
  <sheetProtection algorithmName="SHA-512" hashValue="lh5Lr9iDiQBcCIEV9W959d4uWNbzMRL0+OgOAyhfGPEM7YgXwCBtzaoVOJkXC/SClTLU8joIClw3rXqD6onrnA==" saltValue="xEE4sm1dVVI9ZgAf28AC/g==" spinCount="100000" sheet="1" objects="1" scenarios="1" selectLockedCells="1"/>
  <mergeCells count="2">
    <mergeCell ref="A1:I1"/>
    <mergeCell ref="D7:G7"/>
  </mergeCells>
  <conditionalFormatting sqref="B17:J200000">
    <cfRule type="cellIs" dxfId="3" priority="1" stopIfTrue="1" operator="notEqual">
      <formula>""</formula>
    </cfRule>
  </conditionalFormatting>
  <conditionalFormatting sqref="H6">
    <cfRule type="cellIs" dxfId="2" priority="83" stopIfTrue="1" operator="equal">
      <formula>0</formula>
    </cfRule>
    <cfRule type="cellIs" dxfId="1" priority="84" stopIfTrue="1" operator="lessThan">
      <formula>#REF!</formula>
    </cfRule>
    <cfRule type="cellIs" dxfId="0" priority="85" stopIfTrue="1" operator="greaterThanOrEqual">
      <formula>#REF!</formula>
    </cfRule>
  </conditionalFormatting>
  <dataValidations count="2">
    <dataValidation type="custom" allowBlank="1" showInputMessage="1" showErrorMessage="1" errorTitle="Attenzione!" error="Importo con solo 2 (due) posizioni decimali!!!" sqref="F17:G65536" xr:uid="{00000000-0002-0000-0300-000000000000}">
      <formula1>F17=ROUND(F17,2)</formula1>
    </dataValidation>
    <dataValidation type="custom" allowBlank="1" showInputMessage="1" showErrorMessage="1" errorTitle="Achtung!" error="Betrag nur mit 2 (zwei) Dezimalstellen!!!" sqref="F15:G16" xr:uid="{CC52A94F-6269-4C08-8902-912DFB85B96E}">
      <formula1>F15=ROUND(F15,2)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E26" sqref="E26"/>
    </sheetView>
  </sheetViews>
  <sheetFormatPr baseColWidth="10" defaultColWidth="9.140625" defaultRowHeight="12.75" x14ac:dyDescent="0.2"/>
  <cols>
    <col min="1" max="1" width="21.7109375" style="16" customWidth="1"/>
    <col min="2" max="2" width="23.42578125" style="16" customWidth="1"/>
    <col min="3" max="5" width="11.42578125" style="16" customWidth="1"/>
    <col min="6" max="6" width="45.28515625" style="16" bestFit="1" customWidth="1"/>
    <col min="7" max="7" width="49.28515625" style="16" bestFit="1" customWidth="1"/>
    <col min="8" max="16384" width="9.140625" style="16"/>
  </cols>
  <sheetData>
    <row r="1" spans="1:7" ht="15.75" x14ac:dyDescent="0.2">
      <c r="A1" s="18" t="s">
        <v>209</v>
      </c>
      <c r="B1" s="18" t="s">
        <v>0</v>
      </c>
    </row>
    <row r="2" spans="1:7" ht="15.75" x14ac:dyDescent="0.2">
      <c r="A2" s="19"/>
      <c r="B2" s="19"/>
    </row>
    <row r="3" spans="1:7" x14ac:dyDescent="0.2">
      <c r="A3" s="20" t="s">
        <v>7</v>
      </c>
      <c r="B3" s="20" t="s">
        <v>2</v>
      </c>
    </row>
    <row r="4" spans="1:7" x14ac:dyDescent="0.2">
      <c r="A4" s="21" t="s">
        <v>15</v>
      </c>
      <c r="B4" s="21" t="s">
        <v>5</v>
      </c>
    </row>
    <row r="5" spans="1:7" ht="15" x14ac:dyDescent="0.25">
      <c r="A5" s="21" t="s">
        <v>12</v>
      </c>
      <c r="B5" s="21" t="s">
        <v>8</v>
      </c>
      <c r="F5" s="17" t="s">
        <v>3</v>
      </c>
      <c r="G5" s="16" t="s">
        <v>23</v>
      </c>
    </row>
    <row r="6" spans="1:7" ht="15" x14ac:dyDescent="0.25">
      <c r="A6" s="21" t="s">
        <v>210</v>
      </c>
      <c r="B6" s="21" t="s">
        <v>211</v>
      </c>
      <c r="F6" s="17" t="s">
        <v>6</v>
      </c>
      <c r="G6" s="16" t="s">
        <v>26</v>
      </c>
    </row>
    <row r="7" spans="1:7" ht="15" x14ac:dyDescent="0.25">
      <c r="A7" s="21" t="s">
        <v>56</v>
      </c>
      <c r="B7" s="21" t="s">
        <v>13</v>
      </c>
      <c r="F7" s="17" t="s">
        <v>9</v>
      </c>
      <c r="G7" s="16" t="s">
        <v>29</v>
      </c>
    </row>
    <row r="8" spans="1:7" ht="15" x14ac:dyDescent="0.25">
      <c r="A8" s="21" t="s">
        <v>1</v>
      </c>
      <c r="B8" s="21" t="s">
        <v>16</v>
      </c>
      <c r="F8" s="17" t="s">
        <v>11</v>
      </c>
      <c r="G8" s="16" t="s">
        <v>32</v>
      </c>
    </row>
    <row r="9" spans="1:7" ht="15" x14ac:dyDescent="0.25">
      <c r="A9" s="21" t="s">
        <v>19</v>
      </c>
      <c r="B9" s="21" t="s">
        <v>18</v>
      </c>
      <c r="F9" s="17" t="s">
        <v>14</v>
      </c>
      <c r="G9" s="16" t="s">
        <v>35</v>
      </c>
    </row>
    <row r="10" spans="1:7" x14ac:dyDescent="0.2">
      <c r="A10" s="21" t="s">
        <v>21</v>
      </c>
      <c r="B10" s="21" t="s">
        <v>20</v>
      </c>
    </row>
    <row r="11" spans="1:7" x14ac:dyDescent="0.2">
      <c r="A11" s="21" t="s">
        <v>131</v>
      </c>
      <c r="B11" s="21" t="s">
        <v>22</v>
      </c>
    </row>
    <row r="12" spans="1:7" x14ac:dyDescent="0.2">
      <c r="A12" s="21" t="s">
        <v>27</v>
      </c>
      <c r="B12" s="21" t="s">
        <v>25</v>
      </c>
    </row>
    <row r="13" spans="1:7" x14ac:dyDescent="0.2">
      <c r="A13" s="21" t="s">
        <v>30</v>
      </c>
      <c r="B13" s="21" t="s">
        <v>28</v>
      </c>
    </row>
    <row r="14" spans="1:7" x14ac:dyDescent="0.2">
      <c r="A14" s="21" t="s">
        <v>24</v>
      </c>
      <c r="B14" s="21" t="s">
        <v>31</v>
      </c>
    </row>
    <row r="15" spans="1:7" x14ac:dyDescent="0.2">
      <c r="A15" s="21" t="s">
        <v>33</v>
      </c>
      <c r="B15" s="21" t="s">
        <v>34</v>
      </c>
    </row>
    <row r="16" spans="1:7" x14ac:dyDescent="0.2">
      <c r="A16" s="21" t="s">
        <v>72</v>
      </c>
      <c r="B16" s="21" t="s">
        <v>37</v>
      </c>
    </row>
    <row r="17" spans="1:2" x14ac:dyDescent="0.2">
      <c r="A17" s="21" t="s">
        <v>212</v>
      </c>
      <c r="B17" s="21" t="s">
        <v>213</v>
      </c>
    </row>
    <row r="18" spans="1:2" x14ac:dyDescent="0.2">
      <c r="A18" s="21" t="s">
        <v>48</v>
      </c>
      <c r="B18" s="21" t="s">
        <v>39</v>
      </c>
    </row>
    <row r="19" spans="1:2" x14ac:dyDescent="0.2">
      <c r="A19" s="21" t="s">
        <v>148</v>
      </c>
      <c r="B19" s="21" t="s">
        <v>40</v>
      </c>
    </row>
    <row r="20" spans="1:2" x14ac:dyDescent="0.2">
      <c r="A20" s="21" t="s">
        <v>65</v>
      </c>
      <c r="B20" s="21" t="s">
        <v>42</v>
      </c>
    </row>
    <row r="21" spans="1:2" x14ac:dyDescent="0.2">
      <c r="A21" s="21" t="s">
        <v>67</v>
      </c>
      <c r="B21" s="21" t="s">
        <v>43</v>
      </c>
    </row>
    <row r="22" spans="1:2" x14ac:dyDescent="0.2">
      <c r="A22" s="21" t="s">
        <v>184</v>
      </c>
      <c r="B22" s="21" t="s">
        <v>45</v>
      </c>
    </row>
    <row r="23" spans="1:2" x14ac:dyDescent="0.2">
      <c r="A23" s="21" t="s">
        <v>68</v>
      </c>
      <c r="B23" s="21" t="s">
        <v>47</v>
      </c>
    </row>
    <row r="24" spans="1:2" x14ac:dyDescent="0.2">
      <c r="A24" s="21" t="s">
        <v>70</v>
      </c>
      <c r="B24" s="21" t="s">
        <v>49</v>
      </c>
    </row>
    <row r="25" spans="1:2" x14ac:dyDescent="0.2">
      <c r="A25" s="21" t="s">
        <v>63</v>
      </c>
      <c r="B25" s="21" t="s">
        <v>51</v>
      </c>
    </row>
    <row r="26" spans="1:2" x14ac:dyDescent="0.2">
      <c r="A26" s="21" t="s">
        <v>214</v>
      </c>
      <c r="B26" s="21" t="s">
        <v>215</v>
      </c>
    </row>
    <row r="27" spans="1:2" x14ac:dyDescent="0.2">
      <c r="A27" s="21" t="s">
        <v>216</v>
      </c>
      <c r="B27" s="21" t="s">
        <v>217</v>
      </c>
    </row>
    <row r="28" spans="1:2" x14ac:dyDescent="0.2">
      <c r="A28" s="21" t="s">
        <v>218</v>
      </c>
      <c r="B28" s="21" t="s">
        <v>54</v>
      </c>
    </row>
    <row r="29" spans="1:2" x14ac:dyDescent="0.2">
      <c r="A29" s="21" t="s">
        <v>219</v>
      </c>
      <c r="B29" s="21" t="s">
        <v>220</v>
      </c>
    </row>
    <row r="30" spans="1:2" x14ac:dyDescent="0.2">
      <c r="A30" s="21" t="s">
        <v>180</v>
      </c>
      <c r="B30" s="21" t="s">
        <v>57</v>
      </c>
    </row>
    <row r="31" spans="1:2" x14ac:dyDescent="0.2">
      <c r="A31" s="21" t="s">
        <v>112</v>
      </c>
      <c r="B31" s="21" t="s">
        <v>59</v>
      </c>
    </row>
    <row r="32" spans="1:2" x14ac:dyDescent="0.2">
      <c r="A32" s="21" t="s">
        <v>122</v>
      </c>
      <c r="B32" s="21" t="s">
        <v>61</v>
      </c>
    </row>
    <row r="33" spans="1:2" x14ac:dyDescent="0.2">
      <c r="A33" s="21" t="s">
        <v>196</v>
      </c>
      <c r="B33" s="21" t="s">
        <v>62</v>
      </c>
    </row>
    <row r="34" spans="1:2" x14ac:dyDescent="0.2">
      <c r="A34" s="21" t="s">
        <v>46</v>
      </c>
      <c r="B34" s="21" t="s">
        <v>64</v>
      </c>
    </row>
    <row r="35" spans="1:2" x14ac:dyDescent="0.2">
      <c r="A35" s="21" t="s">
        <v>221</v>
      </c>
      <c r="B35" s="21" t="s">
        <v>66</v>
      </c>
    </row>
    <row r="36" spans="1:2" x14ac:dyDescent="0.2">
      <c r="A36" s="21" t="s">
        <v>50</v>
      </c>
      <c r="B36" s="21" t="s">
        <v>50</v>
      </c>
    </row>
    <row r="37" spans="1:2" x14ac:dyDescent="0.2">
      <c r="A37" s="21" t="s">
        <v>52</v>
      </c>
      <c r="B37" s="21" t="s">
        <v>69</v>
      </c>
    </row>
    <row r="38" spans="1:2" x14ac:dyDescent="0.2">
      <c r="A38" s="21" t="s">
        <v>53</v>
      </c>
      <c r="B38" s="21" t="s">
        <v>71</v>
      </c>
    </row>
    <row r="39" spans="1:2" x14ac:dyDescent="0.2">
      <c r="A39" s="21" t="s">
        <v>206</v>
      </c>
      <c r="B39" s="21" t="s">
        <v>73</v>
      </c>
    </row>
    <row r="40" spans="1:2" x14ac:dyDescent="0.2">
      <c r="A40" s="21" t="s">
        <v>81</v>
      </c>
      <c r="B40" s="21" t="s">
        <v>74</v>
      </c>
    </row>
    <row r="41" spans="1:2" x14ac:dyDescent="0.2">
      <c r="A41" s="21" t="s">
        <v>10</v>
      </c>
      <c r="B41" s="21" t="s">
        <v>75</v>
      </c>
    </row>
    <row r="42" spans="1:2" x14ac:dyDescent="0.2">
      <c r="A42" s="21" t="s">
        <v>78</v>
      </c>
      <c r="B42" s="21" t="s">
        <v>77</v>
      </c>
    </row>
    <row r="43" spans="1:2" x14ac:dyDescent="0.2">
      <c r="A43" s="21" t="s">
        <v>85</v>
      </c>
      <c r="B43" s="21" t="s">
        <v>79</v>
      </c>
    </row>
    <row r="44" spans="1:2" x14ac:dyDescent="0.2">
      <c r="A44" s="21" t="s">
        <v>80</v>
      </c>
      <c r="B44" s="21" t="s">
        <v>80</v>
      </c>
    </row>
    <row r="45" spans="1:2" x14ac:dyDescent="0.2">
      <c r="A45" s="21" t="s">
        <v>76</v>
      </c>
      <c r="B45" s="21" t="s">
        <v>82</v>
      </c>
    </row>
    <row r="46" spans="1:2" x14ac:dyDescent="0.2">
      <c r="A46" s="21" t="s">
        <v>83</v>
      </c>
      <c r="B46" s="21" t="s">
        <v>84</v>
      </c>
    </row>
    <row r="47" spans="1:2" x14ac:dyDescent="0.2">
      <c r="A47" s="21" t="s">
        <v>87</v>
      </c>
      <c r="B47" s="21" t="s">
        <v>86</v>
      </c>
    </row>
    <row r="48" spans="1:2" x14ac:dyDescent="0.2">
      <c r="A48" s="21" t="s">
        <v>222</v>
      </c>
      <c r="B48" s="21" t="s">
        <v>223</v>
      </c>
    </row>
    <row r="49" spans="1:2" x14ac:dyDescent="0.2">
      <c r="A49" s="21" t="s">
        <v>224</v>
      </c>
      <c r="B49" s="21" t="s">
        <v>88</v>
      </c>
    </row>
    <row r="50" spans="1:2" x14ac:dyDescent="0.2">
      <c r="A50" s="21" t="s">
        <v>41</v>
      </c>
      <c r="B50" s="21" t="s">
        <v>89</v>
      </c>
    </row>
    <row r="51" spans="1:2" x14ac:dyDescent="0.2">
      <c r="A51" s="21" t="s">
        <v>90</v>
      </c>
      <c r="B51" s="21" t="s">
        <v>91</v>
      </c>
    </row>
    <row r="52" spans="1:2" x14ac:dyDescent="0.2">
      <c r="A52" s="21" t="s">
        <v>92</v>
      </c>
      <c r="B52" s="21" t="s">
        <v>93</v>
      </c>
    </row>
    <row r="53" spans="1:2" x14ac:dyDescent="0.2">
      <c r="A53" s="21" t="s">
        <v>96</v>
      </c>
      <c r="B53" s="21" t="s">
        <v>95</v>
      </c>
    </row>
    <row r="54" spans="1:2" x14ac:dyDescent="0.2">
      <c r="A54" s="21" t="s">
        <v>94</v>
      </c>
      <c r="B54" s="21" t="s">
        <v>97</v>
      </c>
    </row>
    <row r="55" spans="1:2" x14ac:dyDescent="0.2">
      <c r="A55" s="21" t="s">
        <v>202</v>
      </c>
      <c r="B55" s="21" t="s">
        <v>99</v>
      </c>
    </row>
    <row r="56" spans="1:2" x14ac:dyDescent="0.2">
      <c r="A56" s="21" t="s">
        <v>98</v>
      </c>
      <c r="B56" s="21" t="s">
        <v>101</v>
      </c>
    </row>
    <row r="57" spans="1:2" x14ac:dyDescent="0.2">
      <c r="A57" s="21" t="s">
        <v>100</v>
      </c>
      <c r="B57" s="21" t="s">
        <v>103</v>
      </c>
    </row>
    <row r="58" spans="1:2" x14ac:dyDescent="0.2">
      <c r="A58" s="21" t="s">
        <v>106</v>
      </c>
      <c r="B58" s="21" t="s">
        <v>105</v>
      </c>
    </row>
    <row r="59" spans="1:2" x14ac:dyDescent="0.2">
      <c r="A59" s="21" t="s">
        <v>108</v>
      </c>
      <c r="B59" s="21" t="s">
        <v>107</v>
      </c>
    </row>
    <row r="60" spans="1:2" x14ac:dyDescent="0.2">
      <c r="A60" s="21" t="s">
        <v>110</v>
      </c>
      <c r="B60" s="21" t="s">
        <v>109</v>
      </c>
    </row>
    <row r="61" spans="1:2" x14ac:dyDescent="0.2">
      <c r="A61" s="21" t="s">
        <v>204</v>
      </c>
      <c r="B61" s="21" t="s">
        <v>111</v>
      </c>
    </row>
    <row r="62" spans="1:2" x14ac:dyDescent="0.2">
      <c r="A62" s="21" t="s">
        <v>38</v>
      </c>
      <c r="B62" s="21" t="s">
        <v>113</v>
      </c>
    </row>
    <row r="63" spans="1:2" x14ac:dyDescent="0.2">
      <c r="A63" s="21" t="s">
        <v>17</v>
      </c>
      <c r="B63" s="21" t="s">
        <v>115</v>
      </c>
    </row>
    <row r="64" spans="1:2" x14ac:dyDescent="0.2">
      <c r="A64" s="21" t="s">
        <v>165</v>
      </c>
      <c r="B64" s="21" t="s">
        <v>117</v>
      </c>
    </row>
    <row r="65" spans="1:2" x14ac:dyDescent="0.2">
      <c r="A65" s="21" t="s">
        <v>118</v>
      </c>
      <c r="B65" s="21" t="s">
        <v>119</v>
      </c>
    </row>
    <row r="66" spans="1:2" x14ac:dyDescent="0.2">
      <c r="A66" s="21" t="s">
        <v>120</v>
      </c>
      <c r="B66" s="21" t="s">
        <v>121</v>
      </c>
    </row>
    <row r="67" spans="1:2" x14ac:dyDescent="0.2">
      <c r="A67" s="21" t="s">
        <v>123</v>
      </c>
      <c r="B67" s="21" t="s">
        <v>123</v>
      </c>
    </row>
    <row r="68" spans="1:2" x14ac:dyDescent="0.2">
      <c r="A68" s="21" t="s">
        <v>200</v>
      </c>
      <c r="B68" s="21" t="s">
        <v>125</v>
      </c>
    </row>
    <row r="69" spans="1:2" x14ac:dyDescent="0.2">
      <c r="A69" s="21" t="s">
        <v>36</v>
      </c>
      <c r="B69" s="21" t="s">
        <v>127</v>
      </c>
    </row>
    <row r="70" spans="1:2" x14ac:dyDescent="0.2">
      <c r="A70" s="21" t="s">
        <v>129</v>
      </c>
      <c r="B70" s="21" t="s">
        <v>128</v>
      </c>
    </row>
    <row r="71" spans="1:2" x14ac:dyDescent="0.2">
      <c r="A71" s="21" t="s">
        <v>133</v>
      </c>
      <c r="B71" s="21" t="s">
        <v>130</v>
      </c>
    </row>
    <row r="72" spans="1:2" x14ac:dyDescent="0.2">
      <c r="A72" s="21" t="s">
        <v>135</v>
      </c>
      <c r="B72" s="21" t="s">
        <v>132</v>
      </c>
    </row>
    <row r="73" spans="1:2" x14ac:dyDescent="0.2">
      <c r="A73" s="21" t="s">
        <v>138</v>
      </c>
      <c r="B73" s="21" t="s">
        <v>134</v>
      </c>
    </row>
    <row r="74" spans="1:2" x14ac:dyDescent="0.2">
      <c r="A74" s="21" t="s">
        <v>136</v>
      </c>
      <c r="B74" s="21" t="s">
        <v>225</v>
      </c>
    </row>
    <row r="75" spans="1:2" x14ac:dyDescent="0.2">
      <c r="A75" s="21" t="s">
        <v>142</v>
      </c>
      <c r="B75" s="21" t="s">
        <v>137</v>
      </c>
    </row>
    <row r="76" spans="1:2" x14ac:dyDescent="0.2">
      <c r="A76" s="21" t="s">
        <v>140</v>
      </c>
      <c r="B76" s="21" t="s">
        <v>139</v>
      </c>
    </row>
    <row r="77" spans="1:2" x14ac:dyDescent="0.2">
      <c r="A77" s="21" t="s">
        <v>102</v>
      </c>
      <c r="B77" s="21" t="s">
        <v>141</v>
      </c>
    </row>
    <row r="78" spans="1:2" x14ac:dyDescent="0.2">
      <c r="A78" s="21" t="s">
        <v>144</v>
      </c>
      <c r="B78" s="21" t="s">
        <v>143</v>
      </c>
    </row>
    <row r="79" spans="1:2" x14ac:dyDescent="0.2">
      <c r="A79" s="21" t="s">
        <v>155</v>
      </c>
      <c r="B79" s="21" t="s">
        <v>226</v>
      </c>
    </row>
    <row r="80" spans="1:2" x14ac:dyDescent="0.2">
      <c r="A80" s="21" t="s">
        <v>157</v>
      </c>
      <c r="B80" s="21" t="s">
        <v>227</v>
      </c>
    </row>
    <row r="81" spans="1:2" x14ac:dyDescent="0.2">
      <c r="A81" s="21" t="s">
        <v>159</v>
      </c>
      <c r="B81" s="21" t="s">
        <v>228</v>
      </c>
    </row>
    <row r="82" spans="1:2" x14ac:dyDescent="0.2">
      <c r="A82" s="21" t="s">
        <v>162</v>
      </c>
      <c r="B82" s="21" t="s">
        <v>229</v>
      </c>
    </row>
    <row r="83" spans="1:2" x14ac:dyDescent="0.2">
      <c r="A83" s="21" t="s">
        <v>161</v>
      </c>
      <c r="B83" s="21" t="s">
        <v>230</v>
      </c>
    </row>
    <row r="84" spans="1:2" x14ac:dyDescent="0.2">
      <c r="A84" s="21" t="s">
        <v>164</v>
      </c>
      <c r="B84" s="21" t="s">
        <v>231</v>
      </c>
    </row>
    <row r="85" spans="1:2" x14ac:dyDescent="0.2">
      <c r="A85" s="21" t="s">
        <v>146</v>
      </c>
      <c r="B85" s="21" t="s">
        <v>145</v>
      </c>
    </row>
    <row r="86" spans="1:2" x14ac:dyDescent="0.2">
      <c r="A86" s="21" t="s">
        <v>58</v>
      </c>
      <c r="B86" s="21" t="s">
        <v>147</v>
      </c>
    </row>
    <row r="87" spans="1:2" x14ac:dyDescent="0.2">
      <c r="A87" s="21" t="s">
        <v>60</v>
      </c>
      <c r="B87" s="21" t="s">
        <v>232</v>
      </c>
    </row>
    <row r="88" spans="1:2" x14ac:dyDescent="0.2">
      <c r="A88" s="21" t="s">
        <v>149</v>
      </c>
      <c r="B88" s="21" t="s">
        <v>156</v>
      </c>
    </row>
    <row r="89" spans="1:2" x14ac:dyDescent="0.2">
      <c r="A89" s="21" t="s">
        <v>150</v>
      </c>
      <c r="B89" s="21" t="s">
        <v>158</v>
      </c>
    </row>
    <row r="90" spans="1:2" x14ac:dyDescent="0.2">
      <c r="A90" s="21" t="s">
        <v>104</v>
      </c>
      <c r="B90" s="21" t="s">
        <v>160</v>
      </c>
    </row>
    <row r="91" spans="1:2" x14ac:dyDescent="0.2">
      <c r="A91" s="21" t="s">
        <v>233</v>
      </c>
      <c r="B91" s="21" t="s">
        <v>234</v>
      </c>
    </row>
    <row r="92" spans="1:2" x14ac:dyDescent="0.2">
      <c r="A92" s="21" t="s">
        <v>235</v>
      </c>
      <c r="B92" s="21" t="s">
        <v>236</v>
      </c>
    </row>
    <row r="93" spans="1:2" x14ac:dyDescent="0.2">
      <c r="A93" s="21" t="s">
        <v>153</v>
      </c>
      <c r="B93" s="21" t="s">
        <v>163</v>
      </c>
    </row>
    <row r="94" spans="1:2" x14ac:dyDescent="0.2">
      <c r="A94" s="21" t="s">
        <v>154</v>
      </c>
      <c r="B94" s="21" t="s">
        <v>166</v>
      </c>
    </row>
    <row r="95" spans="1:2" x14ac:dyDescent="0.2">
      <c r="A95" s="21" t="s">
        <v>151</v>
      </c>
      <c r="B95" s="21" t="s">
        <v>168</v>
      </c>
    </row>
    <row r="96" spans="1:2" x14ac:dyDescent="0.2">
      <c r="A96" s="21" t="s">
        <v>152</v>
      </c>
      <c r="B96" s="21" t="s">
        <v>170</v>
      </c>
    </row>
    <row r="97" spans="1:2" x14ac:dyDescent="0.2">
      <c r="A97" s="21" t="s">
        <v>169</v>
      </c>
      <c r="B97" s="21" t="s">
        <v>172</v>
      </c>
    </row>
    <row r="98" spans="1:2" x14ac:dyDescent="0.2">
      <c r="A98" s="21" t="s">
        <v>173</v>
      </c>
      <c r="B98" s="21" t="s">
        <v>174</v>
      </c>
    </row>
    <row r="99" spans="1:2" x14ac:dyDescent="0.2">
      <c r="A99" s="21" t="s">
        <v>175</v>
      </c>
      <c r="B99" s="21" t="s">
        <v>176</v>
      </c>
    </row>
    <row r="100" spans="1:2" x14ac:dyDescent="0.2">
      <c r="A100" s="21" t="s">
        <v>237</v>
      </c>
      <c r="B100" s="21" t="s">
        <v>238</v>
      </c>
    </row>
    <row r="101" spans="1:2" x14ac:dyDescent="0.2">
      <c r="A101" s="21" t="s">
        <v>178</v>
      </c>
      <c r="B101" s="21" t="s">
        <v>179</v>
      </c>
    </row>
    <row r="102" spans="1:2" x14ac:dyDescent="0.2">
      <c r="A102" s="21" t="s">
        <v>177</v>
      </c>
      <c r="B102" s="21" t="s">
        <v>181</v>
      </c>
    </row>
    <row r="103" spans="1:2" x14ac:dyDescent="0.2">
      <c r="A103" s="21" t="s">
        <v>239</v>
      </c>
      <c r="B103" s="21" t="s">
        <v>182</v>
      </c>
    </row>
    <row r="104" spans="1:2" x14ac:dyDescent="0.2">
      <c r="A104" s="21" t="s">
        <v>183</v>
      </c>
      <c r="B104" s="21" t="s">
        <v>240</v>
      </c>
    </row>
    <row r="105" spans="1:2" x14ac:dyDescent="0.2">
      <c r="A105" s="21" t="s">
        <v>171</v>
      </c>
      <c r="B105" s="21" t="s">
        <v>185</v>
      </c>
    </row>
    <row r="106" spans="1:2" x14ac:dyDescent="0.2">
      <c r="A106" s="21" t="s">
        <v>186</v>
      </c>
      <c r="B106" s="21" t="s">
        <v>187</v>
      </c>
    </row>
    <row r="107" spans="1:2" x14ac:dyDescent="0.2">
      <c r="A107" s="21" t="s">
        <v>124</v>
      </c>
      <c r="B107" s="21" t="s">
        <v>188</v>
      </c>
    </row>
    <row r="108" spans="1:2" x14ac:dyDescent="0.2">
      <c r="A108" s="21" t="s">
        <v>126</v>
      </c>
      <c r="B108" s="21" t="s">
        <v>190</v>
      </c>
    </row>
    <row r="109" spans="1:2" x14ac:dyDescent="0.2">
      <c r="A109" s="21" t="s">
        <v>116</v>
      </c>
      <c r="B109" s="21" t="s">
        <v>192</v>
      </c>
    </row>
    <row r="110" spans="1:2" x14ac:dyDescent="0.2">
      <c r="A110" s="21" t="s">
        <v>4</v>
      </c>
      <c r="B110" s="21" t="s">
        <v>193</v>
      </c>
    </row>
    <row r="111" spans="1:2" x14ac:dyDescent="0.2">
      <c r="A111" s="21" t="s">
        <v>55</v>
      </c>
      <c r="B111" s="21" t="s">
        <v>195</v>
      </c>
    </row>
    <row r="112" spans="1:2" x14ac:dyDescent="0.2">
      <c r="A112" s="21" t="s">
        <v>194</v>
      </c>
      <c r="B112" s="21" t="s">
        <v>197</v>
      </c>
    </row>
    <row r="113" spans="1:2" x14ac:dyDescent="0.2">
      <c r="A113" s="21" t="s">
        <v>189</v>
      </c>
      <c r="B113" s="21" t="s">
        <v>199</v>
      </c>
    </row>
    <row r="114" spans="1:2" x14ac:dyDescent="0.2">
      <c r="A114" s="21" t="s">
        <v>44</v>
      </c>
      <c r="B114" s="21" t="s">
        <v>201</v>
      </c>
    </row>
    <row r="115" spans="1:2" x14ac:dyDescent="0.2">
      <c r="A115" s="21" t="s">
        <v>198</v>
      </c>
      <c r="B115" s="21" t="s">
        <v>203</v>
      </c>
    </row>
    <row r="116" spans="1:2" x14ac:dyDescent="0.2">
      <c r="A116" s="21" t="s">
        <v>114</v>
      </c>
      <c r="B116" s="21" t="s">
        <v>205</v>
      </c>
    </row>
    <row r="117" spans="1:2" x14ac:dyDescent="0.2">
      <c r="A117" s="21" t="s">
        <v>191</v>
      </c>
      <c r="B117" s="21" t="s">
        <v>207</v>
      </c>
    </row>
    <row r="118" spans="1:2" x14ac:dyDescent="0.2">
      <c r="A118" s="21" t="s">
        <v>167</v>
      </c>
      <c r="B118" s="21" t="s">
        <v>208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OFFERTA</vt:lpstr>
      <vt:lpstr>A Misura</vt:lpstr>
      <vt:lpstr>A Corpo</vt:lpstr>
      <vt:lpstr>Oneri sicurezza</vt:lpstr>
      <vt:lpstr>Comuni</vt:lpstr>
      <vt:lpstr>Comuni</vt:lpstr>
      <vt:lpstr>dislocazione</vt:lpstr>
      <vt:lpstr>Gemeinden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keywords>C_Unrestricted</cp:keywords>
  <cp:lastModifiedBy>Geom. Georg Sinn</cp:lastModifiedBy>
  <cp:lastPrinted>2015-08-31T13:04:42Z</cp:lastPrinted>
  <dcterms:created xsi:type="dcterms:W3CDTF">2015-08-21T12:23:01Z</dcterms:created>
  <dcterms:modified xsi:type="dcterms:W3CDTF">2020-06-29T14:36:25Z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Unrestricted</vt:lpwstr>
  </property>
</Properties>
</file>